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cwane-my.sharepoint.com/personal/sam_trail_mcwanepi_com/Documents/"/>
    </mc:Choice>
  </mc:AlternateContent>
  <xr:revisionPtr revIDLastSave="0" documentId="8_{21CBE04D-9993-471B-881C-747BC7312A2D}" xr6:coauthVersionLast="47" xr6:coauthVersionMax="47" xr10:uidLastSave="{00000000-0000-0000-0000-000000000000}"/>
  <bookViews>
    <workbookView xWindow="28680" yWindow="-120" windowWidth="29040" windowHeight="15720" xr2:uid="{715FC392-C8D9-4D9C-8EBA-63983A17C39B}"/>
  </bookViews>
  <sheets>
    <sheet name="Pressure and Line Gat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0" i="1" l="1"/>
  <c r="J370" i="1" s="1"/>
  <c r="I369" i="1"/>
  <c r="J369" i="1" s="1"/>
  <c r="I368" i="1"/>
  <c r="J368" i="1" s="1"/>
  <c r="I367" i="1"/>
  <c r="J367" i="1" s="1"/>
  <c r="I366" i="1"/>
  <c r="J366" i="1" s="1"/>
  <c r="I365" i="1"/>
  <c r="I364" i="1"/>
  <c r="J364" i="1" s="1"/>
  <c r="F364" i="1"/>
  <c r="I363" i="1"/>
  <c r="J363" i="1" s="1"/>
  <c r="F363" i="1"/>
  <c r="J362" i="1"/>
  <c r="I362" i="1"/>
  <c r="F362" i="1"/>
  <c r="I361" i="1"/>
  <c r="J361" i="1" s="1"/>
  <c r="I360" i="1"/>
  <c r="J360" i="1" s="1"/>
  <c r="F360" i="1"/>
  <c r="I359" i="1"/>
  <c r="J359" i="1" s="1"/>
  <c r="F359" i="1"/>
  <c r="I358" i="1"/>
  <c r="J358" i="1" s="1"/>
  <c r="F358" i="1"/>
  <c r="J357" i="1"/>
  <c r="I357" i="1"/>
  <c r="J356" i="1"/>
  <c r="I356" i="1"/>
  <c r="F356" i="1"/>
  <c r="I355" i="1"/>
  <c r="J355" i="1" s="1"/>
  <c r="F355" i="1"/>
  <c r="I354" i="1"/>
  <c r="J354" i="1" s="1"/>
  <c r="F354" i="1"/>
  <c r="I353" i="1"/>
  <c r="J353" i="1" s="1"/>
  <c r="F353" i="1"/>
  <c r="I352" i="1"/>
  <c r="J352" i="1" s="1"/>
  <c r="F352" i="1"/>
  <c r="I351" i="1"/>
  <c r="J351" i="1" s="1"/>
  <c r="I350" i="1"/>
  <c r="J350" i="1" s="1"/>
  <c r="I349" i="1"/>
  <c r="J349" i="1" s="1"/>
  <c r="I348" i="1"/>
  <c r="J348" i="1" s="1"/>
  <c r="I347" i="1"/>
  <c r="J347" i="1" s="1"/>
  <c r="I346" i="1"/>
  <c r="J346" i="1" s="1"/>
  <c r="I345" i="1"/>
  <c r="J345" i="1" s="1"/>
  <c r="I344" i="1"/>
  <c r="J344" i="1" s="1"/>
  <c r="I343" i="1"/>
  <c r="J343" i="1" s="1"/>
  <c r="I342" i="1"/>
  <c r="J342" i="1" s="1"/>
  <c r="I341" i="1"/>
  <c r="J341" i="1" s="1"/>
  <c r="I340" i="1"/>
  <c r="J340" i="1" s="1"/>
  <c r="I339" i="1"/>
  <c r="J339" i="1" s="1"/>
  <c r="I338" i="1"/>
  <c r="J338" i="1" s="1"/>
  <c r="I337" i="1"/>
  <c r="J337" i="1" s="1"/>
  <c r="I336" i="1"/>
  <c r="J336" i="1" s="1"/>
  <c r="I335" i="1"/>
  <c r="J335" i="1" s="1"/>
  <c r="I334" i="1"/>
  <c r="J334" i="1" s="1"/>
  <c r="I333" i="1"/>
  <c r="J333" i="1" s="1"/>
  <c r="I332" i="1"/>
  <c r="J332" i="1" s="1"/>
  <c r="I331" i="1"/>
  <c r="J331" i="1" s="1"/>
  <c r="I330" i="1"/>
  <c r="J330" i="1" s="1"/>
  <c r="I329" i="1"/>
  <c r="J329" i="1" s="1"/>
  <c r="I328" i="1"/>
  <c r="J328" i="1" s="1"/>
  <c r="F328" i="1"/>
  <c r="J327" i="1"/>
  <c r="I327" i="1"/>
  <c r="F327" i="1"/>
  <c r="I326" i="1"/>
  <c r="J326" i="1" s="1"/>
  <c r="F326" i="1"/>
  <c r="I325" i="1"/>
  <c r="J325" i="1" s="1"/>
  <c r="F325" i="1"/>
  <c r="I324" i="1"/>
  <c r="J324" i="1" s="1"/>
  <c r="F324" i="1"/>
  <c r="I323" i="1"/>
  <c r="J323" i="1" s="1"/>
  <c r="F323" i="1"/>
  <c r="I322" i="1"/>
  <c r="J322" i="1" s="1"/>
  <c r="F322" i="1"/>
  <c r="I321" i="1"/>
  <c r="J321" i="1" s="1"/>
  <c r="F321" i="1"/>
  <c r="I320" i="1"/>
  <c r="J320" i="1" s="1"/>
  <c r="F320" i="1"/>
  <c r="I319" i="1"/>
  <c r="J319" i="1" s="1"/>
  <c r="F319" i="1"/>
  <c r="I318" i="1"/>
  <c r="J318" i="1" s="1"/>
  <c r="F318" i="1"/>
  <c r="I317" i="1"/>
  <c r="I316" i="1"/>
  <c r="J316" i="1" s="1"/>
  <c r="F316" i="1"/>
  <c r="I315" i="1"/>
  <c r="J315" i="1" s="1"/>
  <c r="F315" i="1"/>
  <c r="I314" i="1"/>
  <c r="J314" i="1" s="1"/>
  <c r="F314" i="1"/>
  <c r="I313" i="1"/>
  <c r="J313" i="1" s="1"/>
  <c r="F313" i="1"/>
  <c r="I312" i="1"/>
  <c r="J312" i="1" s="1"/>
  <c r="F312" i="1"/>
  <c r="J311" i="1"/>
  <c r="I311" i="1"/>
  <c r="F311" i="1"/>
  <c r="I310" i="1"/>
  <c r="J310" i="1" s="1"/>
  <c r="F310" i="1"/>
  <c r="I309" i="1"/>
  <c r="J309" i="1" s="1"/>
  <c r="F309" i="1"/>
  <c r="I308" i="1"/>
  <c r="I307" i="1"/>
  <c r="J307" i="1" s="1"/>
  <c r="F307" i="1"/>
  <c r="I306" i="1"/>
  <c r="J306" i="1" s="1"/>
  <c r="F306" i="1"/>
  <c r="J305" i="1"/>
  <c r="I305" i="1"/>
  <c r="F305" i="1"/>
  <c r="I304" i="1"/>
  <c r="J304" i="1" s="1"/>
  <c r="I303" i="1"/>
  <c r="J303" i="1" s="1"/>
  <c r="F303" i="1"/>
  <c r="I302" i="1"/>
  <c r="J302" i="1" s="1"/>
  <c r="F302" i="1"/>
  <c r="I301" i="1"/>
  <c r="J301" i="1" s="1"/>
  <c r="F301" i="1"/>
  <c r="I300" i="1"/>
  <c r="J300" i="1" s="1"/>
  <c r="F300" i="1"/>
  <c r="I299" i="1"/>
  <c r="J298" i="1"/>
  <c r="I298" i="1"/>
  <c r="F298" i="1"/>
  <c r="I297" i="1"/>
  <c r="J297" i="1" s="1"/>
  <c r="F297" i="1"/>
  <c r="I296" i="1"/>
  <c r="I295" i="1"/>
  <c r="J295" i="1" s="1"/>
  <c r="F295" i="1"/>
  <c r="I294" i="1"/>
  <c r="J294" i="1" s="1"/>
  <c r="F294" i="1"/>
  <c r="I293" i="1"/>
  <c r="J293" i="1" s="1"/>
  <c r="F293" i="1"/>
  <c r="J292" i="1"/>
  <c r="I292" i="1"/>
  <c r="F292" i="1"/>
  <c r="I291" i="1"/>
  <c r="J291" i="1" s="1"/>
  <c r="F291" i="1"/>
  <c r="I290" i="1"/>
  <c r="J290" i="1" s="1"/>
  <c r="F290" i="1"/>
  <c r="I289" i="1"/>
  <c r="J289" i="1" s="1"/>
  <c r="F289" i="1"/>
  <c r="I288" i="1"/>
  <c r="J288" i="1" s="1"/>
  <c r="F288" i="1"/>
  <c r="I287" i="1"/>
  <c r="J287" i="1" s="1"/>
  <c r="F287" i="1"/>
  <c r="I286" i="1"/>
  <c r="J286" i="1" s="1"/>
  <c r="F286" i="1"/>
  <c r="I285" i="1"/>
  <c r="J285" i="1" s="1"/>
  <c r="F285" i="1"/>
  <c r="I284" i="1"/>
  <c r="J284" i="1" s="1"/>
  <c r="I283" i="1"/>
  <c r="J283" i="1" s="1"/>
  <c r="F283" i="1"/>
  <c r="I282" i="1"/>
  <c r="J282" i="1" s="1"/>
  <c r="F282" i="1"/>
  <c r="J281" i="1"/>
  <c r="I281" i="1"/>
  <c r="F281" i="1"/>
  <c r="I280" i="1"/>
  <c r="J280" i="1" s="1"/>
  <c r="I279" i="1"/>
  <c r="J279" i="1" s="1"/>
  <c r="F279" i="1"/>
  <c r="I278" i="1"/>
  <c r="J278" i="1" s="1"/>
  <c r="F278" i="1"/>
  <c r="I277" i="1"/>
  <c r="J277" i="1" s="1"/>
  <c r="F277" i="1"/>
  <c r="J276" i="1"/>
  <c r="I276" i="1"/>
  <c r="F276" i="1"/>
  <c r="I275" i="1"/>
  <c r="J275" i="1" s="1"/>
  <c r="F275" i="1"/>
  <c r="I274" i="1"/>
  <c r="J274" i="1" s="1"/>
  <c r="F274" i="1"/>
  <c r="I273" i="1"/>
  <c r="J273" i="1" s="1"/>
  <c r="F273" i="1"/>
  <c r="I272" i="1"/>
  <c r="J272" i="1" s="1"/>
  <c r="F272" i="1"/>
  <c r="I271" i="1"/>
  <c r="J271" i="1" s="1"/>
  <c r="I270" i="1"/>
  <c r="J270" i="1" s="1"/>
  <c r="F270" i="1"/>
  <c r="I269" i="1"/>
  <c r="J269" i="1" s="1"/>
  <c r="F269" i="1"/>
  <c r="I268" i="1"/>
  <c r="J268" i="1" s="1"/>
  <c r="F268" i="1"/>
  <c r="I267" i="1"/>
  <c r="J267" i="1" s="1"/>
  <c r="I266" i="1"/>
  <c r="J266" i="1" s="1"/>
  <c r="F266" i="1"/>
  <c r="I265" i="1"/>
  <c r="J265" i="1" s="1"/>
  <c r="F265" i="1"/>
  <c r="J264" i="1"/>
  <c r="I264" i="1"/>
  <c r="F264" i="1"/>
  <c r="I263" i="1"/>
  <c r="J263" i="1" s="1"/>
  <c r="F263" i="1"/>
  <c r="I262" i="1"/>
  <c r="J262" i="1" s="1"/>
  <c r="F262" i="1"/>
  <c r="I261" i="1"/>
  <c r="J261" i="1" s="1"/>
  <c r="I260" i="1"/>
  <c r="J260" i="1" s="1"/>
  <c r="I259" i="1"/>
  <c r="J259" i="1" s="1"/>
  <c r="I258" i="1"/>
  <c r="J258" i="1" s="1"/>
  <c r="I257" i="1"/>
  <c r="J257" i="1" s="1"/>
  <c r="I256" i="1"/>
  <c r="J256" i="1" s="1"/>
  <c r="I255" i="1"/>
  <c r="J255" i="1" s="1"/>
  <c r="I254" i="1"/>
  <c r="J254" i="1" s="1"/>
  <c r="I253" i="1"/>
  <c r="J253" i="1" s="1"/>
  <c r="I252" i="1"/>
  <c r="J252" i="1" s="1"/>
  <c r="I251" i="1"/>
  <c r="J251" i="1" s="1"/>
  <c r="I250" i="1"/>
  <c r="J250" i="1" s="1"/>
  <c r="I249" i="1"/>
  <c r="J249" i="1" s="1"/>
  <c r="I248" i="1"/>
  <c r="J248" i="1" s="1"/>
  <c r="I247" i="1"/>
  <c r="J247" i="1" s="1"/>
  <c r="I246" i="1"/>
  <c r="J246" i="1" s="1"/>
  <c r="I245" i="1"/>
  <c r="J245" i="1" s="1"/>
  <c r="I244" i="1"/>
  <c r="J244" i="1" s="1"/>
  <c r="I243" i="1"/>
  <c r="J243" i="1" s="1"/>
  <c r="I242" i="1"/>
  <c r="J242" i="1" s="1"/>
  <c r="I241" i="1"/>
  <c r="J241" i="1" s="1"/>
  <c r="F241" i="1"/>
  <c r="I240" i="1"/>
  <c r="J240" i="1" s="1"/>
  <c r="F240" i="1"/>
  <c r="I239" i="1"/>
  <c r="J239" i="1" s="1"/>
  <c r="F239" i="1"/>
  <c r="I238" i="1"/>
  <c r="J238" i="1" s="1"/>
  <c r="I237" i="1"/>
  <c r="J237" i="1" s="1"/>
  <c r="F237" i="1"/>
  <c r="I236" i="1"/>
  <c r="J236" i="1" s="1"/>
  <c r="F236" i="1"/>
  <c r="I235" i="1"/>
  <c r="J235" i="1" s="1"/>
  <c r="F235" i="1"/>
  <c r="I234" i="1"/>
  <c r="J234" i="1" s="1"/>
  <c r="I233" i="1"/>
  <c r="J233" i="1" s="1"/>
  <c r="F233" i="1"/>
  <c r="I232" i="1"/>
  <c r="J232" i="1" s="1"/>
  <c r="F232" i="1"/>
  <c r="I231" i="1"/>
  <c r="J231" i="1" s="1"/>
  <c r="F231" i="1"/>
  <c r="J230" i="1"/>
  <c r="I230" i="1"/>
  <c r="F230" i="1"/>
  <c r="I229" i="1"/>
  <c r="J229" i="1" s="1"/>
  <c r="F229" i="1"/>
  <c r="I228" i="1"/>
  <c r="J228" i="1" s="1"/>
  <c r="F228" i="1"/>
  <c r="I227" i="1"/>
  <c r="J227" i="1" s="1"/>
  <c r="F227" i="1"/>
  <c r="I226" i="1"/>
  <c r="J226" i="1" s="1"/>
  <c r="F226" i="1"/>
  <c r="I225" i="1"/>
  <c r="J225" i="1" s="1"/>
  <c r="I224" i="1"/>
  <c r="J224" i="1" s="1"/>
  <c r="F224" i="1"/>
  <c r="I223" i="1"/>
  <c r="J223" i="1" s="1"/>
  <c r="F223" i="1"/>
  <c r="I222" i="1"/>
  <c r="J222" i="1" s="1"/>
  <c r="F222" i="1"/>
  <c r="I221" i="1"/>
  <c r="J221" i="1" s="1"/>
  <c r="I220" i="1"/>
  <c r="J220" i="1" s="1"/>
  <c r="F220" i="1"/>
  <c r="I219" i="1"/>
  <c r="J219" i="1" s="1"/>
  <c r="F219" i="1"/>
  <c r="I218" i="1"/>
  <c r="J218" i="1" s="1"/>
  <c r="F218" i="1"/>
  <c r="I217" i="1"/>
  <c r="J217" i="1" s="1"/>
  <c r="F217" i="1"/>
  <c r="I216" i="1"/>
  <c r="J216" i="1" s="1"/>
  <c r="F216" i="1"/>
  <c r="K210" i="1"/>
  <c r="L210" i="1" s="1"/>
  <c r="K209" i="1"/>
  <c r="L209" i="1" s="1"/>
  <c r="K208" i="1"/>
  <c r="L208" i="1" s="1"/>
  <c r="K207" i="1"/>
  <c r="L207" i="1" s="1"/>
  <c r="K206" i="1"/>
  <c r="L206" i="1" s="1"/>
  <c r="K205" i="1"/>
  <c r="L205" i="1" s="1"/>
  <c r="K204" i="1"/>
  <c r="L204" i="1" s="1"/>
  <c r="K203" i="1"/>
  <c r="L203" i="1" s="1"/>
  <c r="K202" i="1"/>
  <c r="L202" i="1" s="1"/>
  <c r="K201" i="1"/>
  <c r="L201" i="1" s="1"/>
  <c r="K200" i="1"/>
  <c r="L200" i="1" s="1"/>
  <c r="K199" i="1"/>
  <c r="L199" i="1" s="1"/>
  <c r="K198" i="1"/>
  <c r="L198" i="1" s="1"/>
  <c r="K197" i="1"/>
  <c r="L197" i="1" s="1"/>
  <c r="K196" i="1"/>
  <c r="L196" i="1" s="1"/>
  <c r="K195" i="1"/>
  <c r="L195" i="1" s="1"/>
  <c r="K194" i="1"/>
  <c r="L194" i="1" s="1"/>
  <c r="K193" i="1"/>
  <c r="L193" i="1" s="1"/>
  <c r="K192" i="1"/>
  <c r="L192" i="1" s="1"/>
  <c r="K191" i="1"/>
  <c r="L191" i="1" s="1"/>
  <c r="K190" i="1"/>
  <c r="L190" i="1" s="1"/>
  <c r="K189" i="1"/>
  <c r="L189" i="1" s="1"/>
  <c r="K188" i="1"/>
  <c r="L188" i="1" s="1"/>
  <c r="K187" i="1"/>
  <c r="L187" i="1" s="1"/>
  <c r="K186" i="1"/>
  <c r="L186" i="1" s="1"/>
  <c r="K185" i="1"/>
  <c r="L185" i="1" s="1"/>
  <c r="K184" i="1"/>
  <c r="L184" i="1" s="1"/>
  <c r="K183" i="1"/>
  <c r="L183" i="1" s="1"/>
  <c r="K182" i="1"/>
  <c r="L182" i="1" s="1"/>
  <c r="K181" i="1"/>
  <c r="L181" i="1" s="1"/>
  <c r="K180" i="1"/>
  <c r="L180" i="1" s="1"/>
  <c r="K179" i="1"/>
  <c r="L179" i="1" s="1"/>
  <c r="K178" i="1"/>
  <c r="L178" i="1" s="1"/>
  <c r="I172" i="1"/>
  <c r="J172" i="1" s="1"/>
  <c r="I171" i="1"/>
  <c r="J171" i="1" s="1"/>
  <c r="I170" i="1"/>
  <c r="J170" i="1" s="1"/>
  <c r="I169" i="1"/>
  <c r="J169" i="1" s="1"/>
  <c r="I168" i="1"/>
  <c r="I167" i="1"/>
  <c r="J167" i="1" s="1"/>
  <c r="J166" i="1"/>
  <c r="I166" i="1"/>
  <c r="J165" i="1"/>
  <c r="I165" i="1"/>
  <c r="I164" i="1"/>
  <c r="J164" i="1" s="1"/>
  <c r="J163" i="1"/>
  <c r="I163" i="1"/>
  <c r="J162" i="1"/>
  <c r="I162" i="1"/>
  <c r="I161" i="1"/>
  <c r="J161" i="1" s="1"/>
  <c r="I160" i="1"/>
  <c r="J160" i="1" s="1"/>
  <c r="I159" i="1"/>
  <c r="J159" i="1" s="1"/>
  <c r="I158" i="1"/>
  <c r="J158" i="1" s="1"/>
  <c r="F158" i="1"/>
  <c r="J157" i="1"/>
  <c r="I157" i="1"/>
  <c r="F157" i="1"/>
  <c r="J156" i="1"/>
  <c r="I156" i="1"/>
  <c r="F156" i="1"/>
  <c r="I155" i="1"/>
  <c r="J155" i="1" s="1"/>
  <c r="F155" i="1"/>
  <c r="I154" i="1"/>
  <c r="J154" i="1" s="1"/>
  <c r="F154" i="1"/>
  <c r="I153" i="1"/>
  <c r="J153" i="1" s="1"/>
  <c r="F153" i="1"/>
  <c r="I152" i="1"/>
  <c r="J152" i="1" s="1"/>
  <c r="F152" i="1"/>
  <c r="J151" i="1"/>
  <c r="I151" i="1"/>
  <c r="F151" i="1"/>
  <c r="J150" i="1"/>
  <c r="I150" i="1"/>
  <c r="F150" i="1"/>
  <c r="I149" i="1"/>
  <c r="J149" i="1" s="1"/>
  <c r="F149" i="1"/>
  <c r="I148" i="1"/>
  <c r="J148" i="1" s="1"/>
  <c r="F148" i="1"/>
  <c r="I147" i="1"/>
  <c r="J147" i="1" s="1"/>
  <c r="F147" i="1"/>
  <c r="I146" i="1"/>
  <c r="J146" i="1" s="1"/>
  <c r="F146" i="1"/>
  <c r="I145" i="1"/>
  <c r="J145" i="1" s="1"/>
  <c r="F145" i="1"/>
  <c r="I144" i="1"/>
  <c r="J144" i="1" s="1"/>
  <c r="F144" i="1"/>
  <c r="I143" i="1"/>
  <c r="J143" i="1" s="1"/>
  <c r="F143" i="1"/>
  <c r="I142" i="1"/>
  <c r="J142" i="1" s="1"/>
  <c r="F142" i="1"/>
  <c r="I141" i="1"/>
  <c r="J141" i="1" s="1"/>
  <c r="F141" i="1"/>
  <c r="J140" i="1"/>
  <c r="I140" i="1"/>
  <c r="F140" i="1"/>
  <c r="I139" i="1"/>
  <c r="J139" i="1" s="1"/>
  <c r="F139" i="1"/>
  <c r="I138" i="1"/>
  <c r="J138" i="1" s="1"/>
  <c r="F138" i="1"/>
  <c r="I137" i="1"/>
  <c r="J137" i="1" s="1"/>
  <c r="F137" i="1"/>
  <c r="I136" i="1"/>
  <c r="J136" i="1" s="1"/>
  <c r="F136" i="1"/>
  <c r="I135" i="1"/>
  <c r="J135" i="1" s="1"/>
  <c r="F135" i="1"/>
  <c r="J134" i="1"/>
  <c r="I134" i="1"/>
  <c r="F134" i="1"/>
  <c r="I133" i="1"/>
  <c r="J133" i="1" s="1"/>
  <c r="F133" i="1"/>
  <c r="I132" i="1"/>
  <c r="J132" i="1" s="1"/>
  <c r="J131" i="1"/>
  <c r="I131" i="1"/>
  <c r="I130" i="1"/>
  <c r="J130" i="1" s="1"/>
  <c r="I129" i="1"/>
  <c r="J129" i="1" s="1"/>
  <c r="J128" i="1"/>
  <c r="I128" i="1"/>
  <c r="J127" i="1"/>
  <c r="I127" i="1"/>
  <c r="I126" i="1"/>
  <c r="J126" i="1" s="1"/>
  <c r="I125" i="1"/>
  <c r="J125" i="1" s="1"/>
  <c r="I124" i="1"/>
  <c r="J124" i="1" s="1"/>
  <c r="F124" i="1"/>
  <c r="I123" i="1"/>
  <c r="J123" i="1" s="1"/>
  <c r="F123" i="1"/>
  <c r="I122" i="1"/>
  <c r="J122" i="1" s="1"/>
  <c r="F122" i="1"/>
  <c r="I121" i="1"/>
  <c r="J121" i="1" s="1"/>
  <c r="F121" i="1"/>
  <c r="I120" i="1"/>
  <c r="J120" i="1" s="1"/>
  <c r="F120" i="1"/>
  <c r="I119" i="1"/>
  <c r="J119" i="1" s="1"/>
  <c r="F119" i="1"/>
  <c r="I118" i="1"/>
  <c r="J118" i="1" s="1"/>
  <c r="F118" i="1"/>
  <c r="J117" i="1"/>
  <c r="I117" i="1"/>
  <c r="F117" i="1"/>
  <c r="J116" i="1"/>
  <c r="I116" i="1"/>
  <c r="F116" i="1"/>
  <c r="I115" i="1"/>
  <c r="J115" i="1" s="1"/>
  <c r="I114" i="1"/>
  <c r="J114" i="1" s="1"/>
  <c r="I113" i="1"/>
  <c r="J113" i="1" s="1"/>
  <c r="I112" i="1"/>
  <c r="J112" i="1" s="1"/>
  <c r="I111" i="1"/>
  <c r="J111" i="1" s="1"/>
  <c r="I110" i="1"/>
  <c r="J110" i="1" s="1"/>
  <c r="I109" i="1"/>
  <c r="J109" i="1" s="1"/>
  <c r="I108" i="1"/>
  <c r="J108" i="1" s="1"/>
  <c r="I107" i="1"/>
  <c r="J107" i="1" s="1"/>
  <c r="I106" i="1"/>
  <c r="J106" i="1" s="1"/>
  <c r="F106" i="1"/>
  <c r="I105" i="1"/>
  <c r="J105" i="1" s="1"/>
  <c r="F105" i="1"/>
  <c r="I104" i="1"/>
  <c r="J104" i="1" s="1"/>
  <c r="F104" i="1"/>
  <c r="I103" i="1"/>
  <c r="J103" i="1" s="1"/>
  <c r="F103" i="1"/>
  <c r="I102" i="1"/>
  <c r="J102" i="1" s="1"/>
  <c r="F102" i="1"/>
  <c r="I101" i="1"/>
  <c r="J101" i="1" s="1"/>
  <c r="F101" i="1"/>
  <c r="I100" i="1"/>
  <c r="J100" i="1" s="1"/>
  <c r="F100" i="1"/>
  <c r="I99" i="1"/>
  <c r="J99" i="1" s="1"/>
  <c r="F99" i="1"/>
  <c r="I98" i="1"/>
  <c r="J98" i="1" s="1"/>
  <c r="F98" i="1"/>
  <c r="J97" i="1"/>
  <c r="I97" i="1"/>
  <c r="F97" i="1"/>
  <c r="I96" i="1"/>
  <c r="J96" i="1" s="1"/>
  <c r="F96" i="1"/>
  <c r="I95" i="1"/>
  <c r="J95" i="1" s="1"/>
  <c r="F95" i="1"/>
  <c r="I94" i="1"/>
  <c r="J94" i="1" s="1"/>
  <c r="F94" i="1"/>
  <c r="I93" i="1"/>
  <c r="J93" i="1" s="1"/>
  <c r="F93" i="1"/>
  <c r="I92" i="1"/>
  <c r="J92" i="1" s="1"/>
  <c r="F92" i="1"/>
  <c r="J91" i="1"/>
  <c r="I91" i="1"/>
  <c r="F91" i="1"/>
  <c r="I90" i="1"/>
  <c r="J90" i="1" s="1"/>
  <c r="F90" i="1"/>
  <c r="I89" i="1"/>
  <c r="J89" i="1" s="1"/>
  <c r="F89" i="1"/>
  <c r="J88" i="1"/>
  <c r="I88" i="1"/>
  <c r="F88" i="1"/>
  <c r="I87" i="1"/>
  <c r="J87" i="1" s="1"/>
  <c r="F87" i="1"/>
  <c r="I86" i="1"/>
  <c r="J86" i="1" s="1"/>
  <c r="F86" i="1"/>
  <c r="I85" i="1"/>
  <c r="J85" i="1" s="1"/>
  <c r="F85" i="1"/>
  <c r="I84" i="1"/>
  <c r="J84" i="1" s="1"/>
  <c r="F84" i="1"/>
  <c r="I83" i="1"/>
  <c r="J83" i="1" s="1"/>
  <c r="F83" i="1"/>
  <c r="I82" i="1"/>
  <c r="J82" i="1" s="1"/>
  <c r="F82" i="1"/>
  <c r="J81" i="1"/>
  <c r="I81" i="1"/>
  <c r="F81" i="1"/>
  <c r="I80" i="1"/>
  <c r="J80" i="1" s="1"/>
  <c r="F80" i="1"/>
  <c r="I79" i="1"/>
  <c r="J79" i="1" s="1"/>
  <c r="F79" i="1"/>
  <c r="I78" i="1"/>
  <c r="J78" i="1" s="1"/>
  <c r="F78" i="1"/>
  <c r="I77" i="1"/>
  <c r="J77" i="1" s="1"/>
  <c r="F77" i="1"/>
  <c r="I76" i="1"/>
  <c r="J76" i="1" s="1"/>
  <c r="F76" i="1"/>
  <c r="J75" i="1"/>
  <c r="I75" i="1"/>
  <c r="F75" i="1"/>
  <c r="I74" i="1"/>
  <c r="J74" i="1" s="1"/>
  <c r="F74" i="1"/>
  <c r="I73" i="1"/>
  <c r="J73" i="1" s="1"/>
  <c r="F73" i="1"/>
  <c r="I72" i="1"/>
  <c r="J72" i="1" s="1"/>
  <c r="F72" i="1"/>
  <c r="I71" i="1"/>
  <c r="J71" i="1" s="1"/>
  <c r="F71" i="1"/>
  <c r="I70" i="1"/>
  <c r="J70" i="1" s="1"/>
  <c r="F70" i="1"/>
  <c r="I69" i="1"/>
  <c r="J69" i="1" s="1"/>
  <c r="F69" i="1"/>
  <c r="I68" i="1"/>
  <c r="J68" i="1" s="1"/>
  <c r="F68" i="1"/>
  <c r="I67" i="1"/>
  <c r="J67" i="1" s="1"/>
  <c r="F67" i="1"/>
  <c r="I61" i="1"/>
  <c r="J61" i="1" s="1"/>
  <c r="I60" i="1"/>
  <c r="J60" i="1" s="1"/>
  <c r="I59" i="1"/>
  <c r="J59" i="1" s="1"/>
  <c r="I58" i="1"/>
  <c r="J58" i="1" s="1"/>
  <c r="I57" i="1"/>
  <c r="J57" i="1" s="1"/>
  <c r="I56" i="1"/>
  <c r="J56" i="1" s="1"/>
  <c r="I55" i="1"/>
  <c r="J55" i="1" s="1"/>
  <c r="I54" i="1"/>
  <c r="J54" i="1" s="1"/>
  <c r="I53" i="1"/>
  <c r="J53" i="1" s="1"/>
  <c r="I52" i="1"/>
  <c r="J52" i="1" s="1"/>
  <c r="I51" i="1"/>
  <c r="J51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</calcChain>
</file>

<file path=xl/sharedStrings.xml><?xml version="1.0" encoding="utf-8"?>
<sst xmlns="http://schemas.openxmlformats.org/spreadsheetml/2006/main" count="893" uniqueCount="241">
  <si>
    <t>Pressure and Line Gates</t>
  </si>
  <si>
    <t>Effective March 3, 2025</t>
  </si>
  <si>
    <t>Links to Sections</t>
  </si>
  <si>
    <t>P-30 Pressure Gates</t>
  </si>
  <si>
    <t>P-30 Pressure Gate Parts</t>
  </si>
  <si>
    <t>H-30 Line Gates</t>
  </si>
  <si>
    <t>H-30 Line Gate Parts</t>
  </si>
  <si>
    <t>Customer Multiplier Input</t>
  </si>
  <si>
    <t>Size</t>
  </si>
  <si>
    <t>Type</t>
  </si>
  <si>
    <t>Seat Materials</t>
  </si>
  <si>
    <t>Item Number</t>
  </si>
  <si>
    <t>Item Description</t>
  </si>
  <si>
    <t>Discount Group</t>
  </si>
  <si>
    <t>List Price</t>
  </si>
  <si>
    <t>Multiplier</t>
  </si>
  <si>
    <t>Net Price</t>
  </si>
  <si>
    <t>6"</t>
  </si>
  <si>
    <t>Flatback</t>
  </si>
  <si>
    <t>Iron Seats</t>
  </si>
  <si>
    <t>P30F06</t>
  </si>
  <si>
    <t>P-30, 06", FB, DI Seats</t>
  </si>
  <si>
    <t>AG-FG</t>
  </si>
  <si>
    <t>8"</t>
  </si>
  <si>
    <t>P30F08</t>
  </si>
  <si>
    <t>P-30, 08", FB, DI Seats</t>
  </si>
  <si>
    <t>10"</t>
  </si>
  <si>
    <t>P30F10</t>
  </si>
  <si>
    <t>P-30, 10", FB, DI Seats</t>
  </si>
  <si>
    <t>12"</t>
  </si>
  <si>
    <t>P30F12</t>
  </si>
  <si>
    <t>P-30, 12", FB, DI Seats</t>
  </si>
  <si>
    <t>14"</t>
  </si>
  <si>
    <t>P30F14</t>
  </si>
  <si>
    <t>P-30, 14", FB, DI Seats</t>
  </si>
  <si>
    <t>16"</t>
  </si>
  <si>
    <t>P30F16</t>
  </si>
  <si>
    <t>P-30, 16", FB, DI Seats</t>
  </si>
  <si>
    <t>18"</t>
  </si>
  <si>
    <t>P30F18</t>
  </si>
  <si>
    <t>P-30, 18", FB, DI Seats</t>
  </si>
  <si>
    <t>20"</t>
  </si>
  <si>
    <t>P30F20</t>
  </si>
  <si>
    <t>P-30, 20", FB, DI Seats</t>
  </si>
  <si>
    <t>24"</t>
  </si>
  <si>
    <t>P30F24</t>
  </si>
  <si>
    <t>P-30, 24", FB, DI Seats</t>
  </si>
  <si>
    <t>Bronze Seats</t>
  </si>
  <si>
    <t>P30F06BNZ</t>
  </si>
  <si>
    <t>P-30, 06", FB, Bronze Seats</t>
  </si>
  <si>
    <t>P30F08BNZ</t>
  </si>
  <si>
    <t>P-30, 08", FB, Bronze Seats</t>
  </si>
  <si>
    <t>P30F10BNZ</t>
  </si>
  <si>
    <t>P-30, 10", FB, Bronze Seats</t>
  </si>
  <si>
    <t>P30F12BNZ</t>
  </si>
  <si>
    <t>P-30, 12", FB, Bronze Seats</t>
  </si>
  <si>
    <t>P30F14BNZ</t>
  </si>
  <si>
    <t>P-30, 14", FB, Bronze Seats</t>
  </si>
  <si>
    <t>P30F16BNZ</t>
  </si>
  <si>
    <t>P-30, 16", FB, Bronze Seats</t>
  </si>
  <si>
    <t>P30F18BNZ</t>
  </si>
  <si>
    <t>P-30, 18", FB, Bronze Seats</t>
  </si>
  <si>
    <t>P30F20BNZ</t>
  </si>
  <si>
    <t>P-30, 20", FB, Bronze Seats</t>
  </si>
  <si>
    <t>P30F24BNZ</t>
  </si>
  <si>
    <t>P-30, 24", FB, Bronze Seats</t>
  </si>
  <si>
    <t>Flangeback ANSI 125#</t>
  </si>
  <si>
    <t>P30FLG06</t>
  </si>
  <si>
    <t>P-30, 06", FLG, DI Seats</t>
  </si>
  <si>
    <t>P30FLG08</t>
  </si>
  <si>
    <t>P-30, 08", FLG, DI Seats</t>
  </si>
  <si>
    <t>P30FLG10</t>
  </si>
  <si>
    <t>P-30, 10", FLG, DI Seats</t>
  </si>
  <si>
    <t>P30FLG12</t>
  </si>
  <si>
    <t>P-30, 12", FLG, DI Seats</t>
  </si>
  <si>
    <t>P30FLG14</t>
  </si>
  <si>
    <t>P-30, 14", FLG, DI Seats</t>
  </si>
  <si>
    <t>P30FLG16</t>
  </si>
  <si>
    <t>P-30, 16", FLG, DI Seats</t>
  </si>
  <si>
    <t>P30FLG18</t>
  </si>
  <si>
    <t>P-30, 18", FLG, DI Seats</t>
  </si>
  <si>
    <t>P30FLG20</t>
  </si>
  <si>
    <t>P-30, 20", FLG, DI Seats</t>
  </si>
  <si>
    <t>P30FLG24</t>
  </si>
  <si>
    <t>P-30, 24", FLG, DI Seats</t>
  </si>
  <si>
    <t>P30FLG06BNZ</t>
  </si>
  <si>
    <t>P-30, 06", FLG, Bronze Seats</t>
  </si>
  <si>
    <t>P30FLG08BNZ</t>
  </si>
  <si>
    <t>P-30, 08", FLG, Bronze Seats</t>
  </si>
  <si>
    <t>P30FLG10BNZ</t>
  </si>
  <si>
    <t>P-30, 10", FLG, Bronze Seats</t>
  </si>
  <si>
    <t>P30FLG12BNZ</t>
  </si>
  <si>
    <t>P-30, 12", FLG, Bronze Seats</t>
  </si>
  <si>
    <t>P30FLG14BNZ</t>
  </si>
  <si>
    <t>P-30, 14", FLG, Bronze Seats</t>
  </si>
  <si>
    <t>P30FLG16BNZ</t>
  </si>
  <si>
    <t>P-30, 16", FLG, Bronze Seats</t>
  </si>
  <si>
    <t>P30FLG18BNZ</t>
  </si>
  <si>
    <t>P-30, 18", FLG, Bronze Seats</t>
  </si>
  <si>
    <t>P30FLG20BNZ</t>
  </si>
  <si>
    <t>P-30, 20", FLG, Bronze Seats</t>
  </si>
  <si>
    <t>P30FLG24BNZ</t>
  </si>
  <si>
    <t>P-30, 24", FLG, Bronze Seats</t>
  </si>
  <si>
    <t>Part Description</t>
  </si>
  <si>
    <t>Flangeback Frame - Iron Seats</t>
  </si>
  <si>
    <t>06</t>
  </si>
  <si>
    <t>AG-PARTS</t>
  </si>
  <si>
    <t>08</t>
  </si>
  <si>
    <t>Flangeback Frame - Bronze Seats</t>
  </si>
  <si>
    <t>Headpiece - Yoke</t>
  </si>
  <si>
    <t>Cover - Iron Seats</t>
  </si>
  <si>
    <t>Cover - Bronze Seats</t>
  </si>
  <si>
    <t>Arch</t>
  </si>
  <si>
    <t>Stainless Screw w/
Head Extension Bracket</t>
  </si>
  <si>
    <t>Brass Screw Nut
(Thrust Nut, Single Lead)</t>
  </si>
  <si>
    <t>6" - 14"</t>
  </si>
  <si>
    <t>16" - 18"</t>
  </si>
  <si>
    <t>Screw Head w/ Pin</t>
  </si>
  <si>
    <t>Left Rail - Iron</t>
  </si>
  <si>
    <t>Right Rail - Iron</t>
  </si>
  <si>
    <t>Left Rail - Steel</t>
  </si>
  <si>
    <t>Right Rail - Steel</t>
  </si>
  <si>
    <t>Left Rail - Stainless Steel</t>
  </si>
  <si>
    <t>Right Rail - Stainless Steel</t>
  </si>
  <si>
    <t>Thrust Collar</t>
  </si>
  <si>
    <t>Collar Bolts</t>
  </si>
  <si>
    <t>20" - 24"</t>
  </si>
  <si>
    <t>Handwheel</t>
  </si>
  <si>
    <t>CALL PLANT</t>
  </si>
  <si>
    <t>Assembly Bolts (ea.)</t>
  </si>
  <si>
    <t>16" - 24"</t>
  </si>
  <si>
    <t>Set Screws (ea.)</t>
  </si>
  <si>
    <t>All Sizes</t>
  </si>
  <si>
    <t>PIP Insert List Price (Adder)</t>
  </si>
  <si>
    <t>Insert PIP Insert List Price if Added</t>
  </si>
  <si>
    <t>Hub Ends (Concrete T1)</t>
  </si>
  <si>
    <t>Ductile Iron</t>
  </si>
  <si>
    <t>H3008T1</t>
  </si>
  <si>
    <t>H-30, 08", T-1</t>
  </si>
  <si>
    <t>H3010T1</t>
  </si>
  <si>
    <t>H-30, 10", T-1</t>
  </si>
  <si>
    <t>H3012T1</t>
  </si>
  <si>
    <t>H-30, 12", T-1</t>
  </si>
  <si>
    <t>H3014T1</t>
  </si>
  <si>
    <t>H-30, 14", T-1</t>
  </si>
  <si>
    <t>n/a</t>
  </si>
  <si>
    <t>H3016T1</t>
  </si>
  <si>
    <t>H-30, 16", T-1</t>
  </si>
  <si>
    <t>H3018T1</t>
  </si>
  <si>
    <t>H-30, 18", T-1</t>
  </si>
  <si>
    <t>H3020T1</t>
  </si>
  <si>
    <t>H-30, 20", T-1</t>
  </si>
  <si>
    <t>H3024T1</t>
  </si>
  <si>
    <t>H-30, 24", T-1</t>
  </si>
  <si>
    <t>30"</t>
  </si>
  <si>
    <t>H3030T1</t>
  </si>
  <si>
    <t>H-30, 30", T-1</t>
  </si>
  <si>
    <t>Spigots for PVC (T-4)</t>
  </si>
  <si>
    <t>H3006T4</t>
  </si>
  <si>
    <t>H-30, 06", T-4</t>
  </si>
  <si>
    <t>H3008T4</t>
  </si>
  <si>
    <t>H-30, 08", T-4</t>
  </si>
  <si>
    <t>H3010T4</t>
  </si>
  <si>
    <t>H-30, 10", T-4</t>
  </si>
  <si>
    <t>H3012T4</t>
  </si>
  <si>
    <t>H-30, 12", T-4</t>
  </si>
  <si>
    <t>15" x 14"</t>
  </si>
  <si>
    <t>H301514T4</t>
  </si>
  <si>
    <t>H-30, 15" x 14", T-4</t>
  </si>
  <si>
    <t>H3018T463#</t>
  </si>
  <si>
    <t>H-30, 18", T-4, 63#</t>
  </si>
  <si>
    <t>H3018T480#</t>
  </si>
  <si>
    <t>H-30, 18", T-4, 80#</t>
  </si>
  <si>
    <t>20" x 21"</t>
  </si>
  <si>
    <t>H302021T4</t>
  </si>
  <si>
    <t>H-30, 20" x 21", T-4</t>
  </si>
  <si>
    <t>H3024T4</t>
  </si>
  <si>
    <t>H-30, 24", T-4</t>
  </si>
  <si>
    <t>CIP/IPS Hub</t>
  </si>
  <si>
    <t>H3006IPS</t>
  </si>
  <si>
    <t>H-30, 06", CIP/IPS</t>
  </si>
  <si>
    <t>H3008IPS</t>
  </si>
  <si>
    <t>H-30, 08", CIP/IPS</t>
  </si>
  <si>
    <t>H3010IPS</t>
  </si>
  <si>
    <t>H-30, 10", CIP/IPS</t>
  </si>
  <si>
    <t>H3012IPS</t>
  </si>
  <si>
    <t>H-30, 12", CIP/IPS</t>
  </si>
  <si>
    <t>Flanged (125# ASA)</t>
  </si>
  <si>
    <t>H3006FF</t>
  </si>
  <si>
    <t>H-30, 06", FF</t>
  </si>
  <si>
    <t>H3008FF</t>
  </si>
  <si>
    <t>H-30, 08", FF</t>
  </si>
  <si>
    <t>H3010FF</t>
  </si>
  <si>
    <t>H-30, 10", FF</t>
  </si>
  <si>
    <t>H3012FF</t>
  </si>
  <si>
    <t>H-30, 12", FF</t>
  </si>
  <si>
    <t>H3014FF</t>
  </si>
  <si>
    <t>H-30, 14", FF</t>
  </si>
  <si>
    <t>H3016FF</t>
  </si>
  <si>
    <t>H-30, 16", FF</t>
  </si>
  <si>
    <t>H3018FF</t>
  </si>
  <si>
    <t>H-30, 18", FF</t>
  </si>
  <si>
    <t>H3020FF</t>
  </si>
  <si>
    <t>H-30, 20", FF</t>
  </si>
  <si>
    <t>H3024FF</t>
  </si>
  <si>
    <t>H-30, 24", FF</t>
  </si>
  <si>
    <t>H3030FF</t>
  </si>
  <si>
    <t>H-30, 30", FF</t>
  </si>
  <si>
    <t>36"</t>
  </si>
  <si>
    <t>H3036FF</t>
  </si>
  <si>
    <t>H-30, 36", FF</t>
  </si>
  <si>
    <t>Bonnet</t>
  </si>
  <si>
    <t>Bonnet Gasket</t>
  </si>
  <si>
    <t>Bonnet Bolts (Set of bolts and nuts)</t>
  </si>
  <si>
    <t>8" - 10"</t>
  </si>
  <si>
    <t>8" - 14", 15x14</t>
  </si>
  <si>
    <t>16"-18"</t>
  </si>
  <si>
    <t>20", 20x21</t>
  </si>
  <si>
    <t>30" - 36"</t>
  </si>
  <si>
    <t>Stainless Screw (Stem) w. Collar Double Lead</t>
  </si>
  <si>
    <t>Brass Screw Nut (Thrust Nut) Double Lead</t>
  </si>
  <si>
    <t>Body (Cast Iron w/ Hub Ends)</t>
  </si>
  <si>
    <t>Body (Type 4 Spigots, Iron Seats)</t>
  </si>
  <si>
    <t>Body (Flanged Ends, Iron Seats)</t>
  </si>
  <si>
    <t>Body (CIP Hubs, Iron Seats)</t>
  </si>
  <si>
    <t>Body (CIP Hubs, Brass Seats)</t>
  </si>
  <si>
    <t>Packing Gland Assembly (includes body, bolts, nuts, packing, and gasket)</t>
  </si>
  <si>
    <t>6" - 10"</t>
  </si>
  <si>
    <t>12" - 14", 15x14</t>
  </si>
  <si>
    <t>24" - 30"</t>
  </si>
  <si>
    <t>6" - 14", 15x14</t>
  </si>
  <si>
    <t>Handwheel w/ Spinner</t>
  </si>
  <si>
    <t>Connector Stem Extension (Coupling)</t>
  </si>
  <si>
    <t>24" - 36"</t>
  </si>
  <si>
    <t>Square Stock for Handle
(per ft.)</t>
  </si>
  <si>
    <t>Cast Iron Cover</t>
  </si>
  <si>
    <t>Perm. Bronze Cover</t>
  </si>
  <si>
    <t>ALL SIZES</t>
  </si>
  <si>
    <t>2" SQ OP Nut
(5/8" Shaft for 6" to 14" Valves , 3/4" for 16")</t>
  </si>
  <si>
    <t>Spinner Knob Assembly</t>
  </si>
  <si>
    <t>18" - 36"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</si>
</sst>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6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theme="1"/>
      <name val="Arial"/>
      <family val="2"/>
    </font>
    <font>
      <b/>
      <sz val="24"/>
      <color theme="1"/>
      <name val="Arial"/>
      <family val="2"/>
    </font>
    <font>
      <b/>
      <sz val="8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10264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00">
    <xf numFmtId="0" fontId="0" fillId="0" borderId="0" xfId="0"/>
    <xf numFmtId="0" fontId="3" fillId="2" borderId="0" xfId="0" applyFont="1" applyFill="1" applyAlignment="1">
      <alignment horizontal="center"/>
    </xf>
    <xf numFmtId="0" fontId="3" fillId="2" borderId="0" xfId="0" applyFont="1" applyFill="1"/>
    <xf numFmtId="44" fontId="3" fillId="2" borderId="0" xfId="2" applyFont="1" applyFill="1"/>
    <xf numFmtId="0" fontId="4" fillId="2" borderId="0" xfId="0" applyFont="1" applyFill="1"/>
    <xf numFmtId="0" fontId="2" fillId="2" borderId="0" xfId="4" applyFill="1" applyBorder="1" applyAlignment="1"/>
    <xf numFmtId="0" fontId="5" fillId="3" borderId="0" xfId="0" applyFont="1" applyFill="1" applyAlignment="1">
      <alignment horizontal="center" wrapText="1"/>
    </xf>
    <xf numFmtId="0" fontId="6" fillId="3" borderId="0" xfId="0" applyFont="1" applyFill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2" fillId="2" borderId="4" xfId="4" applyFill="1" applyBorder="1" applyAlignment="1">
      <alignment horizontal="center"/>
    </xf>
    <xf numFmtId="0" fontId="2" fillId="2" borderId="0" xfId="4" applyFill="1" applyBorder="1" applyAlignment="1">
      <alignment horizontal="center"/>
    </xf>
    <xf numFmtId="0" fontId="2" fillId="2" borderId="5" xfId="4" applyFill="1" applyBorder="1" applyAlignment="1">
      <alignment horizontal="center"/>
    </xf>
    <xf numFmtId="0" fontId="2" fillId="2" borderId="6" xfId="4" applyFill="1" applyBorder="1" applyAlignment="1">
      <alignment horizontal="center"/>
    </xf>
    <xf numFmtId="0" fontId="2" fillId="2" borderId="7" xfId="4" applyFill="1" applyBorder="1" applyAlignment="1">
      <alignment horizontal="center"/>
    </xf>
    <xf numFmtId="0" fontId="2" fillId="2" borderId="8" xfId="4" applyFill="1" applyBorder="1" applyAlignment="1">
      <alignment horizontal="center"/>
    </xf>
    <xf numFmtId="44" fontId="3" fillId="2" borderId="0" xfId="2" applyFont="1" applyFill="1" applyAlignment="1">
      <alignment horizontal="center"/>
    </xf>
    <xf numFmtId="9" fontId="3" fillId="2" borderId="0" xfId="3" applyFont="1" applyFill="1"/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2" fontId="4" fillId="4" borderId="12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2" fontId="4" fillId="0" borderId="0" xfId="0" applyNumberFormat="1" applyFont="1" applyAlignment="1">
      <alignment horizontal="center"/>
    </xf>
    <xf numFmtId="2" fontId="4" fillId="2" borderId="0" xfId="0" applyNumberFormat="1" applyFont="1" applyFill="1" applyAlignment="1">
      <alignment horizontal="center"/>
    </xf>
    <xf numFmtId="39" fontId="3" fillId="2" borderId="0" xfId="1" applyNumberFormat="1" applyFont="1" applyFill="1" applyAlignment="1">
      <alignment horizontal="center"/>
    </xf>
    <xf numFmtId="2" fontId="8" fillId="5" borderId="0" xfId="0" applyNumberFormat="1" applyFont="1" applyFill="1" applyAlignment="1">
      <alignment horizontal="center"/>
    </xf>
    <xf numFmtId="0" fontId="9" fillId="6" borderId="13" xfId="0" applyFont="1" applyFill="1" applyBorder="1" applyAlignment="1">
      <alignment horizontal="center"/>
    </xf>
    <xf numFmtId="0" fontId="9" fillId="6" borderId="14" xfId="0" applyFont="1" applyFill="1" applyBorder="1" applyAlignment="1">
      <alignment horizontal="center"/>
    </xf>
    <xf numFmtId="1" fontId="9" fillId="6" borderId="14" xfId="0" applyNumberFormat="1" applyFont="1" applyFill="1" applyBorder="1" applyAlignment="1">
      <alignment horizontal="center"/>
    </xf>
    <xf numFmtId="44" fontId="9" fillId="6" borderId="14" xfId="2" applyFont="1" applyFill="1" applyBorder="1" applyAlignment="1">
      <alignment horizontal="center"/>
    </xf>
    <xf numFmtId="39" fontId="9" fillId="6" borderId="14" xfId="1" applyNumberFormat="1" applyFont="1" applyFill="1" applyBorder="1" applyAlignment="1">
      <alignment horizontal="center"/>
    </xf>
    <xf numFmtId="44" fontId="9" fillId="6" borderId="15" xfId="2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/>
    </xf>
    <xf numFmtId="44" fontId="3" fillId="2" borderId="17" xfId="2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44" fontId="3" fillId="2" borderId="18" xfId="2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/>
    </xf>
    <xf numFmtId="44" fontId="3" fillId="2" borderId="20" xfId="2" applyFont="1" applyFill="1" applyBorder="1" applyAlignment="1">
      <alignment horizontal="center"/>
    </xf>
    <xf numFmtId="2" fontId="3" fillId="2" borderId="20" xfId="0" applyNumberFormat="1" applyFont="1" applyFill="1" applyBorder="1" applyAlignment="1">
      <alignment horizontal="center"/>
    </xf>
    <xf numFmtId="44" fontId="3" fillId="2" borderId="21" xfId="2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/>
    </xf>
    <xf numFmtId="44" fontId="3" fillId="2" borderId="23" xfId="2" applyFont="1" applyFill="1" applyBorder="1" applyAlignment="1">
      <alignment horizontal="center"/>
    </xf>
    <xf numFmtId="2" fontId="3" fillId="2" borderId="23" xfId="0" applyNumberFormat="1" applyFont="1" applyFill="1" applyBorder="1" applyAlignment="1">
      <alignment horizontal="center"/>
    </xf>
    <xf numFmtId="44" fontId="3" fillId="2" borderId="24" xfId="2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/>
    </xf>
    <xf numFmtId="44" fontId="3" fillId="2" borderId="26" xfId="2" applyFont="1" applyFill="1" applyBorder="1" applyAlignment="1">
      <alignment horizontal="center"/>
    </xf>
    <xf numFmtId="2" fontId="3" fillId="2" borderId="26" xfId="0" applyNumberFormat="1" applyFont="1" applyFill="1" applyBorder="1" applyAlignment="1">
      <alignment horizontal="center"/>
    </xf>
    <xf numFmtId="44" fontId="3" fillId="2" borderId="27" xfId="2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/>
    </xf>
    <xf numFmtId="44" fontId="3" fillId="2" borderId="29" xfId="2" applyFont="1" applyFill="1" applyBorder="1" applyAlignment="1">
      <alignment horizontal="center"/>
    </xf>
    <xf numFmtId="2" fontId="3" fillId="2" borderId="29" xfId="0" applyNumberFormat="1" applyFont="1" applyFill="1" applyBorder="1" applyAlignment="1">
      <alignment horizontal="center"/>
    </xf>
    <xf numFmtId="44" fontId="3" fillId="2" borderId="30" xfId="2" applyFont="1" applyFill="1" applyBorder="1" applyAlignment="1">
      <alignment horizontal="center"/>
    </xf>
    <xf numFmtId="0" fontId="3" fillId="2" borderId="16" xfId="0" quotePrefix="1" applyFont="1" applyFill="1" applyBorder="1" applyAlignment="1">
      <alignment horizontal="center" vertical="center" wrapText="1"/>
    </xf>
    <xf numFmtId="0" fontId="3" fillId="2" borderId="17" xfId="0" quotePrefix="1" applyFont="1" applyFill="1" applyBorder="1" applyAlignment="1">
      <alignment horizontal="center" vertical="center"/>
    </xf>
    <xf numFmtId="0" fontId="3" fillId="2" borderId="19" xfId="0" quotePrefix="1" applyFont="1" applyFill="1" applyBorder="1" applyAlignment="1">
      <alignment horizontal="center" vertical="center" wrapText="1"/>
    </xf>
    <xf numFmtId="0" fontId="3" fillId="2" borderId="20" xfId="0" quotePrefix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2" xfId="0" quotePrefix="1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5" xfId="0" quotePrefix="1" applyFont="1" applyFill="1" applyBorder="1" applyAlignment="1">
      <alignment horizontal="center" vertical="center" wrapText="1"/>
    </xf>
    <xf numFmtId="0" fontId="3" fillId="2" borderId="26" xfId="0" quotePrefix="1" applyFont="1" applyFill="1" applyBorder="1" applyAlignment="1">
      <alignment horizontal="center" vertical="center"/>
    </xf>
    <xf numFmtId="0" fontId="3" fillId="2" borderId="28" xfId="0" quotePrefix="1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3" xfId="0" quotePrefix="1" applyFont="1" applyFill="1" applyBorder="1" applyAlignment="1">
      <alignment horizontal="center" vertical="center"/>
    </xf>
    <xf numFmtId="0" fontId="3" fillId="2" borderId="31" xfId="0" quotePrefix="1" applyFont="1" applyFill="1" applyBorder="1" applyAlignment="1">
      <alignment horizontal="center" vertical="center" wrapText="1"/>
    </xf>
    <xf numFmtId="0" fontId="3" fillId="2" borderId="32" xfId="0" quotePrefix="1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44" fontId="3" fillId="2" borderId="32" xfId="2" applyFont="1" applyFill="1" applyBorder="1" applyAlignment="1">
      <alignment horizontal="center" vertical="center"/>
    </xf>
    <xf numFmtId="2" fontId="3" fillId="2" borderId="32" xfId="0" applyNumberFormat="1" applyFont="1" applyFill="1" applyBorder="1" applyAlignment="1">
      <alignment horizontal="center"/>
    </xf>
    <xf numFmtId="44" fontId="3" fillId="2" borderId="33" xfId="2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1" fontId="9" fillId="6" borderId="14" xfId="0" applyNumberFormat="1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left" vertical="center" wrapText="1"/>
    </xf>
    <xf numFmtId="44" fontId="9" fillId="6" borderId="14" xfId="2" applyFont="1" applyFill="1" applyBorder="1" applyAlignment="1">
      <alignment horizontal="center" vertical="center" wrapText="1"/>
    </xf>
    <xf numFmtId="39" fontId="9" fillId="6" borderId="14" xfId="1" applyNumberFormat="1" applyFont="1" applyFill="1" applyBorder="1" applyAlignment="1">
      <alignment horizontal="center" vertical="center" wrapText="1"/>
    </xf>
    <xf numFmtId="44" fontId="9" fillId="6" borderId="15" xfId="2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left"/>
    </xf>
    <xf numFmtId="0" fontId="3" fillId="2" borderId="20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left"/>
    </xf>
    <xf numFmtId="0" fontId="3" fillId="2" borderId="26" xfId="0" applyFont="1" applyFill="1" applyBorder="1" applyAlignment="1">
      <alignment horizontal="left"/>
    </xf>
    <xf numFmtId="0" fontId="3" fillId="2" borderId="21" xfId="0" applyFont="1" applyFill="1" applyBorder="1" applyAlignment="1">
      <alignment horizontal="center"/>
    </xf>
    <xf numFmtId="0" fontId="3" fillId="2" borderId="34" xfId="0" quotePrefix="1" applyFont="1" applyFill="1" applyBorder="1" applyAlignment="1">
      <alignment horizontal="center" vertical="center" wrapText="1"/>
    </xf>
    <xf numFmtId="0" fontId="3" fillId="2" borderId="35" xfId="0" quotePrefix="1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/>
    </xf>
    <xf numFmtId="44" fontId="3" fillId="2" borderId="35" xfId="2" applyFont="1" applyFill="1" applyBorder="1" applyAlignment="1">
      <alignment horizontal="center"/>
    </xf>
    <xf numFmtId="2" fontId="3" fillId="2" borderId="35" xfId="0" applyNumberFormat="1" applyFont="1" applyFill="1" applyBorder="1" applyAlignment="1">
      <alignment horizontal="center"/>
    </xf>
    <xf numFmtId="44" fontId="3" fillId="2" borderId="36" xfId="2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 vertical="center"/>
    </xf>
    <xf numFmtId="44" fontId="3" fillId="2" borderId="35" xfId="2" applyFont="1" applyFill="1" applyBorder="1" applyAlignment="1">
      <alignment horizontal="center" vertical="center"/>
    </xf>
    <xf numFmtId="2" fontId="3" fillId="2" borderId="35" xfId="0" applyNumberFormat="1" applyFont="1" applyFill="1" applyBorder="1" applyAlignment="1">
      <alignment horizontal="center" vertical="center"/>
    </xf>
    <xf numFmtId="44" fontId="3" fillId="2" borderId="36" xfId="2" applyFont="1" applyFill="1" applyBorder="1" applyAlignment="1">
      <alignment horizontal="center" vertical="center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238125</xdr:colOff>
      <xdr:row>0</xdr:row>
      <xdr:rowOff>47624</xdr:rowOff>
    </xdr:from>
    <xdr:to>
      <xdr:col>20</xdr:col>
      <xdr:colOff>57341</xdr:colOff>
      <xdr:row>26</xdr:row>
      <xdr:rowOff>57149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521184-0012-4AD9-8A84-84414DBCD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5375" y="47624"/>
          <a:ext cx="5962841" cy="4543425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152400</xdr:colOff>
      <xdr:row>1</xdr:row>
      <xdr:rowOff>9525</xdr:rowOff>
    </xdr:from>
    <xdr:to>
      <xdr:col>10</xdr:col>
      <xdr:colOff>66674</xdr:colOff>
      <xdr:row>6</xdr:row>
      <xdr:rowOff>9524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6367748-3CA2-4ACE-8F33-BCC9763CE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34025" y="152400"/>
          <a:ext cx="3009899" cy="714374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361950</xdr:colOff>
      <xdr:row>1</xdr:row>
      <xdr:rowOff>123825</xdr:rowOff>
    </xdr:from>
    <xdr:to>
      <xdr:col>5</xdr:col>
      <xdr:colOff>748459</xdr:colOff>
      <xdr:row>5</xdr:row>
      <xdr:rowOff>66675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C768A8E-3BD3-4D93-BB31-AD7054A94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266700"/>
          <a:ext cx="4310809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B13EF-DA3D-40A2-8054-0AE179AC96B6}">
  <dimension ref="A1:L370"/>
  <sheetViews>
    <sheetView tabSelected="1" zoomScaleNormal="100" workbookViewId="0">
      <selection activeCell="R32" sqref="R32"/>
    </sheetView>
  </sheetViews>
  <sheetFormatPr defaultRowHeight="15" x14ac:dyDescent="0.25"/>
  <cols>
    <col min="2" max="2" width="7.28515625" bestFit="1" customWidth="1"/>
    <col min="3" max="3" width="17.85546875" bestFit="1" customWidth="1"/>
    <col min="4" max="4" width="13.28515625" customWidth="1"/>
    <col min="5" max="5" width="11.28515625" bestFit="1" customWidth="1"/>
    <col min="6" max="6" width="21.85546875" bestFit="1" customWidth="1"/>
    <col min="7" max="7" width="13.28515625" bestFit="1" customWidth="1"/>
    <col min="8" max="8" width="12.85546875" bestFit="1" customWidth="1"/>
    <col min="10" max="10" width="11.140625" bestFit="1" customWidth="1"/>
    <col min="12" max="12" width="9.85546875" bestFit="1" customWidth="1"/>
  </cols>
  <sheetData>
    <row r="1" spans="2:12" s="2" customFormat="1" ht="11.25" x14ac:dyDescent="0.2">
      <c r="B1" s="1"/>
      <c r="C1" s="1"/>
      <c r="D1" s="1"/>
      <c r="G1" s="1"/>
      <c r="H1" s="3"/>
      <c r="I1" s="1"/>
      <c r="J1" s="3"/>
    </row>
    <row r="2" spans="2:12" s="2" customFormat="1" ht="11.25" x14ac:dyDescent="0.2">
      <c r="B2" s="1"/>
      <c r="C2" s="1"/>
      <c r="D2" s="1"/>
      <c r="G2" s="1"/>
      <c r="H2" s="3"/>
      <c r="I2" s="1"/>
      <c r="J2" s="3"/>
    </row>
    <row r="3" spans="2:12" s="2" customFormat="1" ht="11.25" x14ac:dyDescent="0.2">
      <c r="B3" s="1"/>
      <c r="C3" s="1"/>
      <c r="D3" s="1"/>
      <c r="G3" s="1"/>
      <c r="H3" s="3"/>
      <c r="I3" s="1"/>
      <c r="J3" s="3"/>
    </row>
    <row r="4" spans="2:12" s="2" customFormat="1" ht="11.25" x14ac:dyDescent="0.2">
      <c r="B4" s="1"/>
      <c r="C4" s="1"/>
      <c r="D4" s="1"/>
      <c r="G4" s="1"/>
      <c r="H4" s="3"/>
      <c r="I4" s="1"/>
      <c r="J4" s="3"/>
    </row>
    <row r="5" spans="2:12" s="2" customFormat="1" ht="11.25" x14ac:dyDescent="0.2">
      <c r="B5" s="1"/>
      <c r="C5" s="1"/>
      <c r="D5" s="1"/>
      <c r="G5" s="1"/>
      <c r="H5" s="3"/>
      <c r="I5" s="1"/>
      <c r="J5" s="3"/>
    </row>
    <row r="6" spans="2:12" s="2" customFormat="1" ht="11.25" x14ac:dyDescent="0.2">
      <c r="B6" s="1"/>
      <c r="C6" s="1"/>
      <c r="D6" s="1"/>
      <c r="G6" s="1"/>
      <c r="H6" s="3"/>
      <c r="I6" s="1"/>
      <c r="J6" s="3"/>
      <c r="K6" s="4"/>
    </row>
    <row r="7" spans="2:12" s="2" customFormat="1" x14ac:dyDescent="0.25">
      <c r="B7" s="1"/>
      <c r="C7" s="1"/>
      <c r="D7" s="1"/>
      <c r="G7" s="1"/>
      <c r="H7" s="3"/>
      <c r="I7" s="1"/>
      <c r="J7" s="3"/>
      <c r="K7" s="5"/>
      <c r="L7" s="5"/>
    </row>
    <row r="8" spans="2:12" s="2" customFormat="1" ht="11.25" x14ac:dyDescent="0.2">
      <c r="B8" s="1"/>
      <c r="C8" s="1"/>
      <c r="D8" s="1"/>
      <c r="G8" s="1"/>
      <c r="H8" s="3"/>
      <c r="I8" s="1"/>
      <c r="J8" s="3"/>
    </row>
    <row r="9" spans="2:12" s="2" customFormat="1" ht="11.25" x14ac:dyDescent="0.2">
      <c r="B9" s="1"/>
      <c r="C9" s="1"/>
      <c r="D9" s="1"/>
      <c r="G9" s="1"/>
      <c r="H9" s="3"/>
      <c r="I9" s="1"/>
      <c r="J9" s="3"/>
    </row>
    <row r="10" spans="2:12" s="2" customFormat="1" ht="11.25" x14ac:dyDescent="0.2">
      <c r="B10" s="1"/>
      <c r="C10" s="1"/>
      <c r="D10" s="1"/>
      <c r="G10" s="1"/>
      <c r="H10" s="3"/>
      <c r="I10" s="1"/>
      <c r="J10" s="3"/>
    </row>
    <row r="11" spans="2:12" s="2" customFormat="1" ht="11.25" customHeight="1" x14ac:dyDescent="0.2">
      <c r="B11" s="6" t="s">
        <v>0</v>
      </c>
      <c r="C11" s="6"/>
      <c r="D11" s="6"/>
      <c r="E11" s="6"/>
      <c r="F11" s="6"/>
      <c r="G11" s="6"/>
      <c r="H11" s="6"/>
      <c r="I11" s="6"/>
      <c r="J11" s="6"/>
    </row>
    <row r="12" spans="2:12" s="2" customFormat="1" ht="11.25" customHeight="1" x14ac:dyDescent="0.2">
      <c r="B12" s="6"/>
      <c r="C12" s="6"/>
      <c r="D12" s="6"/>
      <c r="E12" s="6"/>
      <c r="F12" s="6"/>
      <c r="G12" s="6"/>
      <c r="H12" s="6"/>
      <c r="I12" s="6"/>
      <c r="J12" s="6"/>
    </row>
    <row r="13" spans="2:12" s="2" customFormat="1" ht="11.25" customHeight="1" x14ac:dyDescent="0.2">
      <c r="B13" s="7" t="s">
        <v>1</v>
      </c>
      <c r="C13" s="7"/>
      <c r="D13" s="7"/>
      <c r="E13" s="7"/>
      <c r="F13" s="7"/>
      <c r="G13" s="7"/>
      <c r="H13" s="7"/>
      <c r="I13" s="7"/>
      <c r="J13" s="7"/>
    </row>
    <row r="14" spans="2:12" s="2" customFormat="1" ht="12" thickBot="1" x14ac:dyDescent="0.25">
      <c r="B14" s="1"/>
      <c r="C14" s="1"/>
      <c r="D14" s="1"/>
      <c r="G14" s="1"/>
      <c r="H14" s="3"/>
      <c r="I14" s="1"/>
      <c r="J14" s="3"/>
    </row>
    <row r="15" spans="2:12" s="2" customFormat="1" ht="15" customHeight="1" x14ac:dyDescent="0.2">
      <c r="B15" s="1"/>
      <c r="C15" s="1"/>
      <c r="D15" s="1"/>
      <c r="H15" s="8" t="s">
        <v>2</v>
      </c>
      <c r="I15" s="9"/>
      <c r="J15" s="10"/>
    </row>
    <row r="16" spans="2:12" s="2" customFormat="1" x14ac:dyDescent="0.25">
      <c r="B16" s="1"/>
      <c r="C16" s="1"/>
      <c r="D16" s="1"/>
      <c r="H16" s="11" t="s">
        <v>3</v>
      </c>
      <c r="I16" s="12"/>
      <c r="J16" s="13"/>
    </row>
    <row r="17" spans="1:12" s="2" customFormat="1" x14ac:dyDescent="0.25">
      <c r="B17" s="1"/>
      <c r="C17" s="1"/>
      <c r="D17" s="1"/>
      <c r="H17" s="11" t="s">
        <v>4</v>
      </c>
      <c r="I17" s="12"/>
      <c r="J17" s="13"/>
    </row>
    <row r="18" spans="1:12" s="2" customFormat="1" x14ac:dyDescent="0.25">
      <c r="B18" s="1"/>
      <c r="C18" s="1"/>
      <c r="D18" s="1"/>
      <c r="H18" s="11" t="s">
        <v>5</v>
      </c>
      <c r="I18" s="12"/>
      <c r="J18" s="13"/>
    </row>
    <row r="19" spans="1:12" s="2" customFormat="1" ht="15.75" thickBot="1" x14ac:dyDescent="0.3">
      <c r="B19" s="1"/>
      <c r="C19" s="1"/>
      <c r="D19" s="1"/>
      <c r="E19" s="1"/>
      <c r="H19" s="14" t="s">
        <v>6</v>
      </c>
      <c r="I19" s="15"/>
      <c r="J19" s="16"/>
      <c r="K19" s="17"/>
      <c r="L19" s="18"/>
    </row>
    <row r="20" spans="1:12" s="2" customFormat="1" ht="15.75" thickBot="1" x14ac:dyDescent="0.3">
      <c r="B20" s="1"/>
      <c r="C20" s="1"/>
      <c r="D20" s="1"/>
      <c r="E20" s="1"/>
      <c r="H20" s="12"/>
      <c r="I20" s="12"/>
      <c r="K20" s="17"/>
      <c r="L20" s="18"/>
    </row>
    <row r="21" spans="1:12" s="2" customFormat="1" ht="15.75" thickBot="1" x14ac:dyDescent="0.3">
      <c r="B21" s="19" t="s">
        <v>7</v>
      </c>
      <c r="C21" s="20"/>
      <c r="D21" s="21"/>
      <c r="E21" s="22">
        <v>1</v>
      </c>
      <c r="H21" s="12"/>
      <c r="I21" s="12"/>
      <c r="K21" s="17"/>
      <c r="L21" s="18"/>
    </row>
    <row r="22" spans="1:12" s="2" customFormat="1" ht="11.25" x14ac:dyDescent="0.2">
      <c r="B22" s="23"/>
      <c r="C22" s="23"/>
      <c r="D22" s="23"/>
      <c r="E22" s="24"/>
      <c r="F22" s="25"/>
      <c r="G22" s="1"/>
      <c r="H22" s="3"/>
      <c r="I22" s="26"/>
      <c r="J22" s="17"/>
      <c r="K22" s="17"/>
      <c r="L22" s="18"/>
    </row>
    <row r="23" spans="1:12" s="2" customFormat="1" ht="30" x14ac:dyDescent="0.4">
      <c r="B23" s="27" t="s">
        <v>3</v>
      </c>
      <c r="C23" s="27"/>
      <c r="D23" s="27"/>
      <c r="E23" s="27"/>
      <c r="F23" s="27"/>
      <c r="G23" s="27"/>
      <c r="H23" s="27"/>
      <c r="I23" s="27"/>
      <c r="J23" s="27"/>
      <c r="K23" s="17"/>
      <c r="L23" s="18"/>
    </row>
    <row r="24" spans="1:12" ht="15.75" thickBot="1" x14ac:dyDescent="0.3">
      <c r="A24" s="2"/>
      <c r="B24" s="1"/>
      <c r="C24" s="1"/>
      <c r="D24" s="1"/>
      <c r="E24" s="1"/>
      <c r="F24" s="1"/>
      <c r="G24" s="1"/>
      <c r="H24" s="3"/>
      <c r="I24" s="26"/>
      <c r="J24" s="17"/>
    </row>
    <row r="25" spans="1:12" ht="15.75" thickBot="1" x14ac:dyDescent="0.3">
      <c r="A25" s="2"/>
      <c r="B25" s="28" t="s">
        <v>8</v>
      </c>
      <c r="C25" s="29" t="s">
        <v>9</v>
      </c>
      <c r="D25" s="29" t="s">
        <v>10</v>
      </c>
      <c r="E25" s="30" t="s">
        <v>11</v>
      </c>
      <c r="F25" s="29" t="s">
        <v>12</v>
      </c>
      <c r="G25" s="29" t="s">
        <v>13</v>
      </c>
      <c r="H25" s="31" t="s">
        <v>14</v>
      </c>
      <c r="I25" s="32" t="s">
        <v>15</v>
      </c>
      <c r="J25" s="33" t="s">
        <v>16</v>
      </c>
    </row>
    <row r="26" spans="1:12" x14ac:dyDescent="0.25">
      <c r="A26" s="2"/>
      <c r="B26" s="34" t="s">
        <v>17</v>
      </c>
      <c r="C26" s="35" t="s">
        <v>18</v>
      </c>
      <c r="D26" s="35" t="s">
        <v>19</v>
      </c>
      <c r="E26" s="35" t="s">
        <v>20</v>
      </c>
      <c r="F26" s="35" t="s">
        <v>21</v>
      </c>
      <c r="G26" s="35" t="s">
        <v>22</v>
      </c>
      <c r="H26" s="36">
        <v>2316</v>
      </c>
      <c r="I26" s="37">
        <f>$E$21</f>
        <v>1</v>
      </c>
      <c r="J26" s="38">
        <f>H26*I26</f>
        <v>2316</v>
      </c>
    </row>
    <row r="27" spans="1:12" x14ac:dyDescent="0.25">
      <c r="A27" s="2"/>
      <c r="B27" s="39" t="s">
        <v>23</v>
      </c>
      <c r="C27" s="40" t="s">
        <v>18</v>
      </c>
      <c r="D27" s="40" t="s">
        <v>19</v>
      </c>
      <c r="E27" s="40" t="s">
        <v>24</v>
      </c>
      <c r="F27" s="40" t="s">
        <v>25</v>
      </c>
      <c r="G27" s="40" t="s">
        <v>22</v>
      </c>
      <c r="H27" s="41">
        <v>2728</v>
      </c>
      <c r="I27" s="42">
        <f t="shared" ref="I27:I61" si="0">$E$21</f>
        <v>1</v>
      </c>
      <c r="J27" s="43">
        <f t="shared" ref="J27:J34" si="1">H27*I27</f>
        <v>2728</v>
      </c>
    </row>
    <row r="28" spans="1:12" x14ac:dyDescent="0.25">
      <c r="A28" s="2"/>
      <c r="B28" s="39" t="s">
        <v>26</v>
      </c>
      <c r="C28" s="40" t="s">
        <v>18</v>
      </c>
      <c r="D28" s="40" t="s">
        <v>19</v>
      </c>
      <c r="E28" s="40" t="s">
        <v>27</v>
      </c>
      <c r="F28" s="40" t="s">
        <v>28</v>
      </c>
      <c r="G28" s="40" t="s">
        <v>22</v>
      </c>
      <c r="H28" s="41">
        <v>3647</v>
      </c>
      <c r="I28" s="42">
        <f t="shared" si="0"/>
        <v>1</v>
      </c>
      <c r="J28" s="43">
        <f t="shared" si="1"/>
        <v>3647</v>
      </c>
    </row>
    <row r="29" spans="1:12" x14ac:dyDescent="0.25">
      <c r="A29" s="2"/>
      <c r="B29" s="39" t="s">
        <v>29</v>
      </c>
      <c r="C29" s="40" t="s">
        <v>18</v>
      </c>
      <c r="D29" s="40" t="s">
        <v>19</v>
      </c>
      <c r="E29" s="40" t="s">
        <v>30</v>
      </c>
      <c r="F29" s="40" t="s">
        <v>31</v>
      </c>
      <c r="G29" s="40" t="s">
        <v>22</v>
      </c>
      <c r="H29" s="41">
        <v>3997</v>
      </c>
      <c r="I29" s="42">
        <f t="shared" si="0"/>
        <v>1</v>
      </c>
      <c r="J29" s="43">
        <f t="shared" si="1"/>
        <v>3997</v>
      </c>
    </row>
    <row r="30" spans="1:12" x14ac:dyDescent="0.25">
      <c r="A30" s="2"/>
      <c r="B30" s="39" t="s">
        <v>32</v>
      </c>
      <c r="C30" s="40" t="s">
        <v>18</v>
      </c>
      <c r="D30" s="40" t="s">
        <v>19</v>
      </c>
      <c r="E30" s="40" t="s">
        <v>33</v>
      </c>
      <c r="F30" s="40" t="s">
        <v>34</v>
      </c>
      <c r="G30" s="40" t="s">
        <v>22</v>
      </c>
      <c r="H30" s="41">
        <v>2243</v>
      </c>
      <c r="I30" s="42">
        <f t="shared" si="0"/>
        <v>1</v>
      </c>
      <c r="J30" s="43">
        <f t="shared" si="1"/>
        <v>2243</v>
      </c>
    </row>
    <row r="31" spans="1:12" x14ac:dyDescent="0.25">
      <c r="A31" s="2"/>
      <c r="B31" s="39" t="s">
        <v>35</v>
      </c>
      <c r="C31" s="40" t="s">
        <v>18</v>
      </c>
      <c r="D31" s="40" t="s">
        <v>19</v>
      </c>
      <c r="E31" s="40" t="s">
        <v>36</v>
      </c>
      <c r="F31" s="40" t="s">
        <v>37</v>
      </c>
      <c r="G31" s="40" t="s">
        <v>22</v>
      </c>
      <c r="H31" s="41">
        <v>4750</v>
      </c>
      <c r="I31" s="42">
        <f t="shared" si="0"/>
        <v>1</v>
      </c>
      <c r="J31" s="43">
        <f t="shared" si="1"/>
        <v>4750</v>
      </c>
    </row>
    <row r="32" spans="1:12" x14ac:dyDescent="0.25">
      <c r="A32" s="2"/>
      <c r="B32" s="39" t="s">
        <v>38</v>
      </c>
      <c r="C32" s="40" t="s">
        <v>18</v>
      </c>
      <c r="D32" s="40" t="s">
        <v>19</v>
      </c>
      <c r="E32" s="40" t="s">
        <v>39</v>
      </c>
      <c r="F32" s="40" t="s">
        <v>40</v>
      </c>
      <c r="G32" s="40" t="s">
        <v>22</v>
      </c>
      <c r="H32" s="41">
        <v>5280</v>
      </c>
      <c r="I32" s="42">
        <f t="shared" si="0"/>
        <v>1</v>
      </c>
      <c r="J32" s="43">
        <f t="shared" si="1"/>
        <v>5280</v>
      </c>
    </row>
    <row r="33" spans="1:10" x14ac:dyDescent="0.25">
      <c r="A33" s="2"/>
      <c r="B33" s="39" t="s">
        <v>41</v>
      </c>
      <c r="C33" s="40" t="s">
        <v>18</v>
      </c>
      <c r="D33" s="40" t="s">
        <v>19</v>
      </c>
      <c r="E33" s="40" t="s">
        <v>42</v>
      </c>
      <c r="F33" s="40" t="s">
        <v>43</v>
      </c>
      <c r="G33" s="40" t="s">
        <v>22</v>
      </c>
      <c r="H33" s="41">
        <v>5731</v>
      </c>
      <c r="I33" s="42">
        <f t="shared" si="0"/>
        <v>1</v>
      </c>
      <c r="J33" s="43">
        <f t="shared" si="1"/>
        <v>5731</v>
      </c>
    </row>
    <row r="34" spans="1:10" ht="15.75" thickBot="1" x14ac:dyDescent="0.3">
      <c r="A34" s="2"/>
      <c r="B34" s="44" t="s">
        <v>44</v>
      </c>
      <c r="C34" s="45" t="s">
        <v>18</v>
      </c>
      <c r="D34" s="45" t="s">
        <v>19</v>
      </c>
      <c r="E34" s="45" t="s">
        <v>45</v>
      </c>
      <c r="F34" s="45" t="s">
        <v>46</v>
      </c>
      <c r="G34" s="45" t="s">
        <v>22</v>
      </c>
      <c r="H34" s="46">
        <v>8155</v>
      </c>
      <c r="I34" s="47">
        <f t="shared" si="0"/>
        <v>1</v>
      </c>
      <c r="J34" s="48">
        <f t="shared" si="1"/>
        <v>8155</v>
      </c>
    </row>
    <row r="35" spans="1:10" x14ac:dyDescent="0.25">
      <c r="B35" s="49" t="s">
        <v>17</v>
      </c>
      <c r="C35" s="50" t="s">
        <v>18</v>
      </c>
      <c r="D35" s="50" t="s">
        <v>47</v>
      </c>
      <c r="E35" s="50" t="s">
        <v>48</v>
      </c>
      <c r="F35" s="50" t="s">
        <v>49</v>
      </c>
      <c r="G35" s="50" t="s">
        <v>22</v>
      </c>
      <c r="H35" s="51">
        <v>2853</v>
      </c>
      <c r="I35" s="52">
        <f t="shared" si="0"/>
        <v>1</v>
      </c>
      <c r="J35" s="53">
        <f>H35*I35</f>
        <v>2853</v>
      </c>
    </row>
    <row r="36" spans="1:10" x14ac:dyDescent="0.25">
      <c r="B36" s="39" t="s">
        <v>23</v>
      </c>
      <c r="C36" s="40" t="s">
        <v>18</v>
      </c>
      <c r="D36" s="40" t="s">
        <v>47</v>
      </c>
      <c r="E36" s="40" t="s">
        <v>50</v>
      </c>
      <c r="F36" s="40" t="s">
        <v>51</v>
      </c>
      <c r="G36" s="40" t="s">
        <v>22</v>
      </c>
      <c r="H36" s="41">
        <v>3415</v>
      </c>
      <c r="I36" s="42">
        <f t="shared" si="0"/>
        <v>1</v>
      </c>
      <c r="J36" s="43">
        <f t="shared" ref="J36:J43" si="2">H36*I36</f>
        <v>3415</v>
      </c>
    </row>
    <row r="37" spans="1:10" x14ac:dyDescent="0.25">
      <c r="B37" s="39" t="s">
        <v>26</v>
      </c>
      <c r="C37" s="40" t="s">
        <v>18</v>
      </c>
      <c r="D37" s="40" t="s">
        <v>47</v>
      </c>
      <c r="E37" s="40" t="s">
        <v>52</v>
      </c>
      <c r="F37" s="40" t="s">
        <v>53</v>
      </c>
      <c r="G37" s="40" t="s">
        <v>22</v>
      </c>
      <c r="H37" s="41">
        <v>4365</v>
      </c>
      <c r="I37" s="42">
        <f t="shared" si="0"/>
        <v>1</v>
      </c>
      <c r="J37" s="43">
        <f t="shared" si="2"/>
        <v>4365</v>
      </c>
    </row>
    <row r="38" spans="1:10" x14ac:dyDescent="0.25">
      <c r="B38" s="39" t="s">
        <v>29</v>
      </c>
      <c r="C38" s="40" t="s">
        <v>18</v>
      </c>
      <c r="D38" s="40" t="s">
        <v>47</v>
      </c>
      <c r="E38" s="40" t="s">
        <v>54</v>
      </c>
      <c r="F38" s="40" t="s">
        <v>55</v>
      </c>
      <c r="G38" s="40" t="s">
        <v>22</v>
      </c>
      <c r="H38" s="41">
        <v>4782</v>
      </c>
      <c r="I38" s="42">
        <f t="shared" si="0"/>
        <v>1</v>
      </c>
      <c r="J38" s="43">
        <f t="shared" si="2"/>
        <v>4782</v>
      </c>
    </row>
    <row r="39" spans="1:10" x14ac:dyDescent="0.25">
      <c r="B39" s="39" t="s">
        <v>32</v>
      </c>
      <c r="C39" s="40" t="s">
        <v>18</v>
      </c>
      <c r="D39" s="40" t="s">
        <v>47</v>
      </c>
      <c r="E39" s="40" t="s">
        <v>56</v>
      </c>
      <c r="F39" s="40" t="s">
        <v>57</v>
      </c>
      <c r="G39" s="40" t="s">
        <v>22</v>
      </c>
      <c r="H39" s="41">
        <v>5360</v>
      </c>
      <c r="I39" s="42">
        <f t="shared" si="0"/>
        <v>1</v>
      </c>
      <c r="J39" s="43">
        <f t="shared" si="2"/>
        <v>5360</v>
      </c>
    </row>
    <row r="40" spans="1:10" x14ac:dyDescent="0.25">
      <c r="B40" s="39" t="s">
        <v>35</v>
      </c>
      <c r="C40" s="40" t="s">
        <v>18</v>
      </c>
      <c r="D40" s="40" t="s">
        <v>47</v>
      </c>
      <c r="E40" s="40" t="s">
        <v>58</v>
      </c>
      <c r="F40" s="40" t="s">
        <v>59</v>
      </c>
      <c r="G40" s="40" t="s">
        <v>22</v>
      </c>
      <c r="H40" s="41">
        <v>5692</v>
      </c>
      <c r="I40" s="42">
        <f t="shared" si="0"/>
        <v>1</v>
      </c>
      <c r="J40" s="43">
        <f t="shared" si="2"/>
        <v>5692</v>
      </c>
    </row>
    <row r="41" spans="1:10" x14ac:dyDescent="0.25">
      <c r="B41" s="39" t="s">
        <v>38</v>
      </c>
      <c r="C41" s="40" t="s">
        <v>18</v>
      </c>
      <c r="D41" s="40" t="s">
        <v>47</v>
      </c>
      <c r="E41" s="40" t="s">
        <v>60</v>
      </c>
      <c r="F41" s="40" t="s">
        <v>61</v>
      </c>
      <c r="G41" s="40" t="s">
        <v>22</v>
      </c>
      <c r="H41" s="41">
        <v>6515</v>
      </c>
      <c r="I41" s="42">
        <f t="shared" si="0"/>
        <v>1</v>
      </c>
      <c r="J41" s="43">
        <f t="shared" si="2"/>
        <v>6515</v>
      </c>
    </row>
    <row r="42" spans="1:10" x14ac:dyDescent="0.25">
      <c r="B42" s="39" t="s">
        <v>41</v>
      </c>
      <c r="C42" s="40" t="s">
        <v>18</v>
      </c>
      <c r="D42" s="40" t="s">
        <v>47</v>
      </c>
      <c r="E42" s="40" t="s">
        <v>62</v>
      </c>
      <c r="F42" s="40" t="s">
        <v>63</v>
      </c>
      <c r="G42" s="40" t="s">
        <v>22</v>
      </c>
      <c r="H42" s="41">
        <v>7262</v>
      </c>
      <c r="I42" s="42">
        <f t="shared" si="0"/>
        <v>1</v>
      </c>
      <c r="J42" s="43">
        <f t="shared" si="2"/>
        <v>7262</v>
      </c>
    </row>
    <row r="43" spans="1:10" ht="15.75" thickBot="1" x14ac:dyDescent="0.3">
      <c r="B43" s="54" t="s">
        <v>44</v>
      </c>
      <c r="C43" s="55" t="s">
        <v>18</v>
      </c>
      <c r="D43" s="55" t="s">
        <v>47</v>
      </c>
      <c r="E43" s="55" t="s">
        <v>64</v>
      </c>
      <c r="F43" s="55" t="s">
        <v>65</v>
      </c>
      <c r="G43" s="55" t="s">
        <v>22</v>
      </c>
      <c r="H43" s="56">
        <v>9785</v>
      </c>
      <c r="I43" s="57">
        <f t="shared" si="0"/>
        <v>1</v>
      </c>
      <c r="J43" s="58">
        <f t="shared" si="2"/>
        <v>9785</v>
      </c>
    </row>
    <row r="44" spans="1:10" x14ac:dyDescent="0.25">
      <c r="B44" s="34" t="s">
        <v>17</v>
      </c>
      <c r="C44" s="35" t="s">
        <v>66</v>
      </c>
      <c r="D44" s="35" t="s">
        <v>19</v>
      </c>
      <c r="E44" s="35" t="s">
        <v>67</v>
      </c>
      <c r="F44" s="35" t="s">
        <v>68</v>
      </c>
      <c r="G44" s="35" t="s">
        <v>22</v>
      </c>
      <c r="H44" s="36">
        <v>2645</v>
      </c>
      <c r="I44" s="37">
        <f t="shared" si="0"/>
        <v>1</v>
      </c>
      <c r="J44" s="38">
        <f>H44*I44</f>
        <v>2645</v>
      </c>
    </row>
    <row r="45" spans="1:10" x14ac:dyDescent="0.25">
      <c r="B45" s="39" t="s">
        <v>23</v>
      </c>
      <c r="C45" s="40" t="s">
        <v>66</v>
      </c>
      <c r="D45" s="40" t="s">
        <v>19</v>
      </c>
      <c r="E45" s="40" t="s">
        <v>69</v>
      </c>
      <c r="F45" s="40" t="s">
        <v>70</v>
      </c>
      <c r="G45" s="40" t="s">
        <v>22</v>
      </c>
      <c r="H45" s="41">
        <v>3176</v>
      </c>
      <c r="I45" s="42">
        <f t="shared" si="0"/>
        <v>1</v>
      </c>
      <c r="J45" s="43">
        <f t="shared" ref="J45:J52" si="3">H45*I45</f>
        <v>3176</v>
      </c>
    </row>
    <row r="46" spans="1:10" x14ac:dyDescent="0.25">
      <c r="B46" s="39" t="s">
        <v>26</v>
      </c>
      <c r="C46" s="40" t="s">
        <v>66</v>
      </c>
      <c r="D46" s="40" t="s">
        <v>19</v>
      </c>
      <c r="E46" s="40" t="s">
        <v>71</v>
      </c>
      <c r="F46" s="40" t="s">
        <v>72</v>
      </c>
      <c r="G46" s="40" t="s">
        <v>22</v>
      </c>
      <c r="H46" s="41">
        <v>4072</v>
      </c>
      <c r="I46" s="42">
        <f t="shared" si="0"/>
        <v>1</v>
      </c>
      <c r="J46" s="43">
        <f t="shared" si="3"/>
        <v>4072</v>
      </c>
    </row>
    <row r="47" spans="1:10" x14ac:dyDescent="0.25">
      <c r="B47" s="39" t="s">
        <v>29</v>
      </c>
      <c r="C47" s="40" t="s">
        <v>66</v>
      </c>
      <c r="D47" s="40" t="s">
        <v>19</v>
      </c>
      <c r="E47" s="40" t="s">
        <v>73</v>
      </c>
      <c r="F47" s="40" t="s">
        <v>74</v>
      </c>
      <c r="G47" s="40" t="s">
        <v>22</v>
      </c>
      <c r="H47" s="41">
        <v>4466</v>
      </c>
      <c r="I47" s="42">
        <f t="shared" si="0"/>
        <v>1</v>
      </c>
      <c r="J47" s="43">
        <f t="shared" si="3"/>
        <v>4466</v>
      </c>
    </row>
    <row r="48" spans="1:10" x14ac:dyDescent="0.25">
      <c r="B48" s="39" t="s">
        <v>32</v>
      </c>
      <c r="C48" s="40" t="s">
        <v>66</v>
      </c>
      <c r="D48" s="40" t="s">
        <v>19</v>
      </c>
      <c r="E48" s="40" t="s">
        <v>75</v>
      </c>
      <c r="F48" s="40" t="s">
        <v>76</v>
      </c>
      <c r="G48" s="40" t="s">
        <v>22</v>
      </c>
      <c r="H48" s="41">
        <v>5046</v>
      </c>
      <c r="I48" s="42">
        <f t="shared" si="0"/>
        <v>1</v>
      </c>
      <c r="J48" s="43">
        <f t="shared" si="3"/>
        <v>5046</v>
      </c>
    </row>
    <row r="49" spans="2:10" x14ac:dyDescent="0.25">
      <c r="B49" s="39" t="s">
        <v>35</v>
      </c>
      <c r="C49" s="40" t="s">
        <v>66</v>
      </c>
      <c r="D49" s="40" t="s">
        <v>19</v>
      </c>
      <c r="E49" s="40" t="s">
        <v>77</v>
      </c>
      <c r="F49" s="40" t="s">
        <v>78</v>
      </c>
      <c r="G49" s="40" t="s">
        <v>22</v>
      </c>
      <c r="H49" s="41">
        <v>5478</v>
      </c>
      <c r="I49" s="42">
        <f t="shared" si="0"/>
        <v>1</v>
      </c>
      <c r="J49" s="43">
        <f t="shared" si="3"/>
        <v>5478</v>
      </c>
    </row>
    <row r="50" spans="2:10" x14ac:dyDescent="0.25">
      <c r="B50" s="39" t="s">
        <v>38</v>
      </c>
      <c r="C50" s="40" t="s">
        <v>66</v>
      </c>
      <c r="D50" s="40" t="s">
        <v>19</v>
      </c>
      <c r="E50" s="40" t="s">
        <v>79</v>
      </c>
      <c r="F50" s="40" t="s">
        <v>80</v>
      </c>
      <c r="G50" s="40" t="s">
        <v>22</v>
      </c>
      <c r="H50" s="41">
        <v>5972</v>
      </c>
      <c r="I50" s="42">
        <f t="shared" si="0"/>
        <v>1</v>
      </c>
      <c r="J50" s="43">
        <f t="shared" si="3"/>
        <v>5972</v>
      </c>
    </row>
    <row r="51" spans="2:10" x14ac:dyDescent="0.25">
      <c r="B51" s="39" t="s">
        <v>41</v>
      </c>
      <c r="C51" s="40" t="s">
        <v>66</v>
      </c>
      <c r="D51" s="40" t="s">
        <v>19</v>
      </c>
      <c r="E51" s="40" t="s">
        <v>81</v>
      </c>
      <c r="F51" s="40" t="s">
        <v>82</v>
      </c>
      <c r="G51" s="40" t="s">
        <v>22</v>
      </c>
      <c r="H51" s="41">
        <v>6628</v>
      </c>
      <c r="I51" s="42">
        <f t="shared" si="0"/>
        <v>1</v>
      </c>
      <c r="J51" s="43">
        <f t="shared" si="3"/>
        <v>6628</v>
      </c>
    </row>
    <row r="52" spans="2:10" ht="15.75" thickBot="1" x14ac:dyDescent="0.3">
      <c r="B52" s="44" t="s">
        <v>44</v>
      </c>
      <c r="C52" s="45" t="s">
        <v>66</v>
      </c>
      <c r="D52" s="45" t="s">
        <v>19</v>
      </c>
      <c r="E52" s="45" t="s">
        <v>83</v>
      </c>
      <c r="F52" s="45" t="s">
        <v>84</v>
      </c>
      <c r="G52" s="45" t="s">
        <v>22</v>
      </c>
      <c r="H52" s="46">
        <v>8973</v>
      </c>
      <c r="I52" s="47">
        <f t="shared" si="0"/>
        <v>1</v>
      </c>
      <c r="J52" s="48">
        <f t="shared" si="3"/>
        <v>8973</v>
      </c>
    </row>
    <row r="53" spans="2:10" x14ac:dyDescent="0.25">
      <c r="B53" s="49" t="s">
        <v>17</v>
      </c>
      <c r="C53" s="50" t="s">
        <v>66</v>
      </c>
      <c r="D53" s="50" t="s">
        <v>47</v>
      </c>
      <c r="E53" s="50" t="s">
        <v>85</v>
      </c>
      <c r="F53" s="50" t="s">
        <v>86</v>
      </c>
      <c r="G53" s="50" t="s">
        <v>22</v>
      </c>
      <c r="H53" s="51">
        <v>3183</v>
      </c>
      <c r="I53" s="52">
        <f t="shared" si="0"/>
        <v>1</v>
      </c>
      <c r="J53" s="53">
        <f>H53*I53</f>
        <v>3183</v>
      </c>
    </row>
    <row r="54" spans="2:10" x14ac:dyDescent="0.25">
      <c r="B54" s="39" t="s">
        <v>23</v>
      </c>
      <c r="C54" s="40" t="s">
        <v>66</v>
      </c>
      <c r="D54" s="40" t="s">
        <v>47</v>
      </c>
      <c r="E54" s="40" t="s">
        <v>87</v>
      </c>
      <c r="F54" s="40" t="s">
        <v>88</v>
      </c>
      <c r="G54" s="40" t="s">
        <v>22</v>
      </c>
      <c r="H54" s="41">
        <v>3864</v>
      </c>
      <c r="I54" s="42">
        <f t="shared" si="0"/>
        <v>1</v>
      </c>
      <c r="J54" s="43">
        <f t="shared" ref="J54:J61" si="4">H54*I54</f>
        <v>3864</v>
      </c>
    </row>
    <row r="55" spans="2:10" x14ac:dyDescent="0.25">
      <c r="B55" s="39" t="s">
        <v>26</v>
      </c>
      <c r="C55" s="40" t="s">
        <v>66</v>
      </c>
      <c r="D55" s="40" t="s">
        <v>47</v>
      </c>
      <c r="E55" s="40" t="s">
        <v>89</v>
      </c>
      <c r="F55" s="40" t="s">
        <v>90</v>
      </c>
      <c r="G55" s="40" t="s">
        <v>22</v>
      </c>
      <c r="H55" s="41">
        <v>4791</v>
      </c>
      <c r="I55" s="42">
        <f t="shared" si="0"/>
        <v>1</v>
      </c>
      <c r="J55" s="43">
        <f t="shared" si="4"/>
        <v>4791</v>
      </c>
    </row>
    <row r="56" spans="2:10" x14ac:dyDescent="0.25">
      <c r="B56" s="39" t="s">
        <v>29</v>
      </c>
      <c r="C56" s="40" t="s">
        <v>66</v>
      </c>
      <c r="D56" s="40" t="s">
        <v>47</v>
      </c>
      <c r="E56" s="40" t="s">
        <v>91</v>
      </c>
      <c r="F56" s="40" t="s">
        <v>92</v>
      </c>
      <c r="G56" s="40" t="s">
        <v>22</v>
      </c>
      <c r="H56" s="41">
        <v>5218</v>
      </c>
      <c r="I56" s="42">
        <f t="shared" si="0"/>
        <v>1</v>
      </c>
      <c r="J56" s="43">
        <f t="shared" si="4"/>
        <v>5218</v>
      </c>
    </row>
    <row r="57" spans="2:10" x14ac:dyDescent="0.25">
      <c r="B57" s="39" t="s">
        <v>32</v>
      </c>
      <c r="C57" s="40" t="s">
        <v>66</v>
      </c>
      <c r="D57" s="40" t="s">
        <v>47</v>
      </c>
      <c r="E57" s="40" t="s">
        <v>93</v>
      </c>
      <c r="F57" s="40" t="s">
        <v>94</v>
      </c>
      <c r="G57" s="40" t="s">
        <v>22</v>
      </c>
      <c r="H57" s="41">
        <v>3183</v>
      </c>
      <c r="I57" s="42">
        <f t="shared" si="0"/>
        <v>1</v>
      </c>
      <c r="J57" s="43">
        <f t="shared" si="4"/>
        <v>3183</v>
      </c>
    </row>
    <row r="58" spans="2:10" x14ac:dyDescent="0.25">
      <c r="B58" s="39" t="s">
        <v>35</v>
      </c>
      <c r="C58" s="40" t="s">
        <v>66</v>
      </c>
      <c r="D58" s="40" t="s">
        <v>47</v>
      </c>
      <c r="E58" s="40" t="s">
        <v>95</v>
      </c>
      <c r="F58" s="40" t="s">
        <v>96</v>
      </c>
      <c r="G58" s="40" t="s">
        <v>22</v>
      </c>
      <c r="H58" s="41">
        <v>6420</v>
      </c>
      <c r="I58" s="42">
        <f t="shared" si="0"/>
        <v>1</v>
      </c>
      <c r="J58" s="43">
        <f t="shared" si="4"/>
        <v>6420</v>
      </c>
    </row>
    <row r="59" spans="2:10" x14ac:dyDescent="0.25">
      <c r="B59" s="39" t="s">
        <v>38</v>
      </c>
      <c r="C59" s="40" t="s">
        <v>66</v>
      </c>
      <c r="D59" s="40" t="s">
        <v>47</v>
      </c>
      <c r="E59" s="40" t="s">
        <v>97</v>
      </c>
      <c r="F59" s="40" t="s">
        <v>98</v>
      </c>
      <c r="G59" s="40" t="s">
        <v>22</v>
      </c>
      <c r="H59" s="41">
        <v>7207</v>
      </c>
      <c r="I59" s="42">
        <f t="shared" si="0"/>
        <v>1</v>
      </c>
      <c r="J59" s="43">
        <f t="shared" si="4"/>
        <v>7207</v>
      </c>
    </row>
    <row r="60" spans="2:10" x14ac:dyDescent="0.25">
      <c r="B60" s="39" t="s">
        <v>41</v>
      </c>
      <c r="C60" s="40" t="s">
        <v>66</v>
      </c>
      <c r="D60" s="40" t="s">
        <v>47</v>
      </c>
      <c r="E60" s="40" t="s">
        <v>99</v>
      </c>
      <c r="F60" s="40" t="s">
        <v>100</v>
      </c>
      <c r="G60" s="40" t="s">
        <v>22</v>
      </c>
      <c r="H60" s="41">
        <v>8160</v>
      </c>
      <c r="I60" s="42">
        <f t="shared" si="0"/>
        <v>1</v>
      </c>
      <c r="J60" s="43">
        <f t="shared" si="4"/>
        <v>8160</v>
      </c>
    </row>
    <row r="61" spans="2:10" ht="15.75" thickBot="1" x14ac:dyDescent="0.3">
      <c r="B61" s="44" t="s">
        <v>44</v>
      </c>
      <c r="C61" s="45" t="s">
        <v>66</v>
      </c>
      <c r="D61" s="45" t="s">
        <v>47</v>
      </c>
      <c r="E61" s="45" t="s">
        <v>101</v>
      </c>
      <c r="F61" s="45" t="s">
        <v>102</v>
      </c>
      <c r="G61" s="45" t="s">
        <v>22</v>
      </c>
      <c r="H61" s="46">
        <v>10603</v>
      </c>
      <c r="I61" s="47">
        <f t="shared" si="0"/>
        <v>1</v>
      </c>
      <c r="J61" s="48">
        <f t="shared" si="4"/>
        <v>10603</v>
      </c>
    </row>
    <row r="64" spans="2:10" ht="30" x14ac:dyDescent="0.4">
      <c r="B64" s="27" t="s">
        <v>4</v>
      </c>
      <c r="C64" s="27"/>
      <c r="D64" s="27"/>
      <c r="E64" s="27"/>
      <c r="F64" s="27"/>
      <c r="G64" s="27"/>
      <c r="H64" s="27"/>
      <c r="I64" s="27"/>
      <c r="J64" s="27"/>
    </row>
    <row r="65" spans="4:10" ht="15.75" thickBot="1" x14ac:dyDescent="0.3"/>
    <row r="66" spans="4:10" ht="15.75" thickBot="1" x14ac:dyDescent="0.3">
      <c r="D66" s="28" t="s">
        <v>103</v>
      </c>
      <c r="E66" s="29" t="s">
        <v>8</v>
      </c>
      <c r="F66" s="30" t="s">
        <v>11</v>
      </c>
      <c r="G66" s="29" t="s">
        <v>13</v>
      </c>
      <c r="H66" s="31" t="s">
        <v>14</v>
      </c>
      <c r="I66" s="32" t="s">
        <v>15</v>
      </c>
      <c r="J66" s="33" t="s">
        <v>16</v>
      </c>
    </row>
    <row r="67" spans="4:10" x14ac:dyDescent="0.25">
      <c r="D67" s="59" t="s">
        <v>104</v>
      </c>
      <c r="E67" s="60" t="s">
        <v>105</v>
      </c>
      <c r="F67" s="35" t="str">
        <f>_xlfn.CONCAT("400",E67,"134")</f>
        <v>40006134</v>
      </c>
      <c r="G67" s="35" t="s">
        <v>106</v>
      </c>
      <c r="H67" s="36">
        <v>641</v>
      </c>
      <c r="I67" s="37">
        <f t="shared" ref="I67:I130" si="5">$E$21</f>
        <v>1</v>
      </c>
      <c r="J67" s="38">
        <f>H67*I67</f>
        <v>641</v>
      </c>
    </row>
    <row r="68" spans="4:10" x14ac:dyDescent="0.25">
      <c r="D68" s="61"/>
      <c r="E68" s="62" t="s">
        <v>107</v>
      </c>
      <c r="F68" s="40" t="str">
        <f t="shared" ref="F68:F75" si="6">_xlfn.CONCAT("400",E68,"134")</f>
        <v>40008134</v>
      </c>
      <c r="G68" s="40" t="s">
        <v>106</v>
      </c>
      <c r="H68" s="41">
        <v>656</v>
      </c>
      <c r="I68" s="42">
        <f t="shared" si="5"/>
        <v>1</v>
      </c>
      <c r="J68" s="43">
        <f t="shared" ref="J68:J75" si="7">H68*I68</f>
        <v>656</v>
      </c>
    </row>
    <row r="69" spans="4:10" x14ac:dyDescent="0.25">
      <c r="D69" s="61"/>
      <c r="E69" s="63">
        <v>10</v>
      </c>
      <c r="F69" s="40" t="str">
        <f t="shared" si="6"/>
        <v>40010134</v>
      </c>
      <c r="G69" s="40" t="s">
        <v>106</v>
      </c>
      <c r="H69" s="41">
        <v>792</v>
      </c>
      <c r="I69" s="42">
        <f t="shared" si="5"/>
        <v>1</v>
      </c>
      <c r="J69" s="43">
        <f t="shared" si="7"/>
        <v>792</v>
      </c>
    </row>
    <row r="70" spans="4:10" x14ac:dyDescent="0.25">
      <c r="D70" s="61"/>
      <c r="E70" s="63">
        <v>12</v>
      </c>
      <c r="F70" s="40" t="str">
        <f t="shared" si="6"/>
        <v>40012134</v>
      </c>
      <c r="G70" s="40" t="s">
        <v>106</v>
      </c>
      <c r="H70" s="41">
        <v>880</v>
      </c>
      <c r="I70" s="42">
        <f t="shared" si="5"/>
        <v>1</v>
      </c>
      <c r="J70" s="43">
        <f t="shared" si="7"/>
        <v>880</v>
      </c>
    </row>
    <row r="71" spans="4:10" x14ac:dyDescent="0.25">
      <c r="D71" s="61"/>
      <c r="E71" s="63">
        <v>14</v>
      </c>
      <c r="F71" s="40" t="str">
        <f t="shared" si="6"/>
        <v>40014134</v>
      </c>
      <c r="G71" s="40" t="s">
        <v>106</v>
      </c>
      <c r="H71" s="41">
        <v>1291</v>
      </c>
      <c r="I71" s="42">
        <f t="shared" si="5"/>
        <v>1</v>
      </c>
      <c r="J71" s="43">
        <f t="shared" si="7"/>
        <v>1291</v>
      </c>
    </row>
    <row r="72" spans="4:10" x14ac:dyDescent="0.25">
      <c r="D72" s="61"/>
      <c r="E72" s="63">
        <v>16</v>
      </c>
      <c r="F72" s="40" t="str">
        <f t="shared" si="6"/>
        <v>40016134</v>
      </c>
      <c r="G72" s="40" t="s">
        <v>106</v>
      </c>
      <c r="H72" s="41">
        <v>1701</v>
      </c>
      <c r="I72" s="42">
        <f t="shared" si="5"/>
        <v>1</v>
      </c>
      <c r="J72" s="43">
        <f t="shared" si="7"/>
        <v>1701</v>
      </c>
    </row>
    <row r="73" spans="4:10" x14ac:dyDescent="0.25">
      <c r="D73" s="61"/>
      <c r="E73" s="63">
        <v>18</v>
      </c>
      <c r="F73" s="40" t="str">
        <f t="shared" si="6"/>
        <v>40018134</v>
      </c>
      <c r="G73" s="40" t="s">
        <v>106</v>
      </c>
      <c r="H73" s="41">
        <v>1765</v>
      </c>
      <c r="I73" s="42">
        <f t="shared" si="5"/>
        <v>1</v>
      </c>
      <c r="J73" s="43">
        <f t="shared" si="7"/>
        <v>1765</v>
      </c>
    </row>
    <row r="74" spans="4:10" x14ac:dyDescent="0.25">
      <c r="D74" s="61"/>
      <c r="E74" s="63">
        <v>20</v>
      </c>
      <c r="F74" s="40" t="str">
        <f t="shared" si="6"/>
        <v>40020134</v>
      </c>
      <c r="G74" s="40" t="s">
        <v>106</v>
      </c>
      <c r="H74" s="41">
        <v>2147</v>
      </c>
      <c r="I74" s="42">
        <f t="shared" si="5"/>
        <v>1</v>
      </c>
      <c r="J74" s="43">
        <f t="shared" si="7"/>
        <v>2147</v>
      </c>
    </row>
    <row r="75" spans="4:10" ht="15.75" thickBot="1" x14ac:dyDescent="0.3">
      <c r="D75" s="64"/>
      <c r="E75" s="65">
        <v>24</v>
      </c>
      <c r="F75" s="45" t="str">
        <f t="shared" si="6"/>
        <v>40024134</v>
      </c>
      <c r="G75" s="45" t="s">
        <v>106</v>
      </c>
      <c r="H75" s="46">
        <v>3097</v>
      </c>
      <c r="I75" s="47">
        <f t="shared" si="5"/>
        <v>1</v>
      </c>
      <c r="J75" s="48">
        <f t="shared" si="7"/>
        <v>3097</v>
      </c>
    </row>
    <row r="76" spans="4:10" x14ac:dyDescent="0.25">
      <c r="D76" s="66" t="s">
        <v>108</v>
      </c>
      <c r="E76" s="67" t="s">
        <v>105</v>
      </c>
      <c r="F76" s="50" t="str">
        <f>_xlfn.CONCAT("402",E76,"134")</f>
        <v>40206134</v>
      </c>
      <c r="G76" s="50" t="s">
        <v>106</v>
      </c>
      <c r="H76" s="51">
        <v>977</v>
      </c>
      <c r="I76" s="52">
        <f t="shared" si="5"/>
        <v>1</v>
      </c>
      <c r="J76" s="53">
        <f>H76*I76</f>
        <v>977</v>
      </c>
    </row>
    <row r="77" spans="4:10" x14ac:dyDescent="0.25">
      <c r="D77" s="61"/>
      <c r="E77" s="62" t="s">
        <v>107</v>
      </c>
      <c r="F77" s="40" t="str">
        <f t="shared" ref="F77:F84" si="8">_xlfn.CONCAT("402",E77,"134")</f>
        <v>40208134</v>
      </c>
      <c r="G77" s="40" t="s">
        <v>106</v>
      </c>
      <c r="H77" s="41">
        <v>1036</v>
      </c>
      <c r="I77" s="42">
        <f t="shared" si="5"/>
        <v>1</v>
      </c>
      <c r="J77" s="43">
        <f t="shared" ref="J77:J88" si="9">H77*I77</f>
        <v>1036</v>
      </c>
    </row>
    <row r="78" spans="4:10" x14ac:dyDescent="0.25">
      <c r="D78" s="61"/>
      <c r="E78" s="63">
        <v>10</v>
      </c>
      <c r="F78" s="40" t="str">
        <f t="shared" si="8"/>
        <v>40210134</v>
      </c>
      <c r="G78" s="40" t="s">
        <v>106</v>
      </c>
      <c r="H78" s="41">
        <v>1179</v>
      </c>
      <c r="I78" s="42">
        <f t="shared" si="5"/>
        <v>1</v>
      </c>
      <c r="J78" s="43">
        <f t="shared" si="9"/>
        <v>1179</v>
      </c>
    </row>
    <row r="79" spans="4:10" x14ac:dyDescent="0.25">
      <c r="D79" s="61"/>
      <c r="E79" s="63">
        <v>12</v>
      </c>
      <c r="F79" s="40" t="str">
        <f t="shared" si="8"/>
        <v>40212134</v>
      </c>
      <c r="G79" s="40" t="s">
        <v>106</v>
      </c>
      <c r="H79" s="41">
        <v>1316</v>
      </c>
      <c r="I79" s="42">
        <f t="shared" si="5"/>
        <v>1</v>
      </c>
      <c r="J79" s="43">
        <f t="shared" si="9"/>
        <v>1316</v>
      </c>
    </row>
    <row r="80" spans="4:10" x14ac:dyDescent="0.25">
      <c r="D80" s="61"/>
      <c r="E80" s="63">
        <v>14</v>
      </c>
      <c r="F80" s="40" t="str">
        <f t="shared" si="8"/>
        <v>40214134</v>
      </c>
      <c r="G80" s="40" t="s">
        <v>106</v>
      </c>
      <c r="H80" s="41">
        <v>1885</v>
      </c>
      <c r="I80" s="42">
        <f t="shared" si="5"/>
        <v>1</v>
      </c>
      <c r="J80" s="43">
        <f t="shared" si="9"/>
        <v>1885</v>
      </c>
    </row>
    <row r="81" spans="4:10" x14ac:dyDescent="0.25">
      <c r="D81" s="61"/>
      <c r="E81" s="63">
        <v>16</v>
      </c>
      <c r="F81" s="40" t="str">
        <f t="shared" si="8"/>
        <v>40216134</v>
      </c>
      <c r="G81" s="40" t="s">
        <v>106</v>
      </c>
      <c r="H81" s="41">
        <v>2095</v>
      </c>
      <c r="I81" s="42">
        <f t="shared" si="5"/>
        <v>1</v>
      </c>
      <c r="J81" s="43">
        <f t="shared" si="9"/>
        <v>2095</v>
      </c>
    </row>
    <row r="82" spans="4:10" x14ac:dyDescent="0.25">
      <c r="D82" s="61"/>
      <c r="E82" s="63">
        <v>18</v>
      </c>
      <c r="F82" s="40" t="str">
        <f t="shared" si="8"/>
        <v>40218134</v>
      </c>
      <c r="G82" s="40" t="s">
        <v>106</v>
      </c>
      <c r="H82" s="41">
        <v>2458</v>
      </c>
      <c r="I82" s="42">
        <f t="shared" si="5"/>
        <v>1</v>
      </c>
      <c r="J82" s="43">
        <f t="shared" si="9"/>
        <v>2458</v>
      </c>
    </row>
    <row r="83" spans="4:10" x14ac:dyDescent="0.25">
      <c r="D83" s="61"/>
      <c r="E83" s="63">
        <v>20</v>
      </c>
      <c r="F83" s="40" t="str">
        <f t="shared" si="8"/>
        <v>40220134</v>
      </c>
      <c r="G83" s="40" t="s">
        <v>106</v>
      </c>
      <c r="H83" s="41">
        <v>3120</v>
      </c>
      <c r="I83" s="42">
        <f t="shared" si="5"/>
        <v>1</v>
      </c>
      <c r="J83" s="43">
        <f t="shared" si="9"/>
        <v>3120</v>
      </c>
    </row>
    <row r="84" spans="4:10" ht="15.75" thickBot="1" x14ac:dyDescent="0.3">
      <c r="D84" s="68"/>
      <c r="E84" s="69">
        <v>24</v>
      </c>
      <c r="F84" s="55" t="str">
        <f t="shared" si="8"/>
        <v>40224134</v>
      </c>
      <c r="G84" s="55" t="s">
        <v>106</v>
      </c>
      <c r="H84" s="56">
        <v>3866</v>
      </c>
      <c r="I84" s="57">
        <f t="shared" si="5"/>
        <v>1</v>
      </c>
      <c r="J84" s="58">
        <f t="shared" si="9"/>
        <v>3866</v>
      </c>
    </row>
    <row r="85" spans="4:10" x14ac:dyDescent="0.25">
      <c r="D85" s="59" t="s">
        <v>109</v>
      </c>
      <c r="E85" s="70">
        <v>16</v>
      </c>
      <c r="F85" s="35" t="str">
        <f t="shared" ref="F85:F88" si="10">_xlfn.CONCAT("476",E85,"134")</f>
        <v>47616134</v>
      </c>
      <c r="G85" s="35" t="s">
        <v>106</v>
      </c>
      <c r="H85" s="36">
        <v>235</v>
      </c>
      <c r="I85" s="37">
        <f t="shared" si="5"/>
        <v>1</v>
      </c>
      <c r="J85" s="38">
        <f t="shared" si="9"/>
        <v>235</v>
      </c>
    </row>
    <row r="86" spans="4:10" x14ac:dyDescent="0.25">
      <c r="D86" s="61"/>
      <c r="E86" s="63">
        <v>18</v>
      </c>
      <c r="F86" s="40" t="str">
        <f t="shared" si="10"/>
        <v>47618134</v>
      </c>
      <c r="G86" s="40" t="s">
        <v>106</v>
      </c>
      <c r="H86" s="41">
        <v>371</v>
      </c>
      <c r="I86" s="42">
        <f t="shared" si="5"/>
        <v>1</v>
      </c>
      <c r="J86" s="43">
        <f t="shared" si="9"/>
        <v>371</v>
      </c>
    </row>
    <row r="87" spans="4:10" x14ac:dyDescent="0.25">
      <c r="D87" s="61"/>
      <c r="E87" s="63">
        <v>20</v>
      </c>
      <c r="F87" s="40" t="str">
        <f t="shared" si="10"/>
        <v>47620134</v>
      </c>
      <c r="G87" s="40" t="s">
        <v>106</v>
      </c>
      <c r="H87" s="41">
        <v>528</v>
      </c>
      <c r="I87" s="42">
        <f t="shared" si="5"/>
        <v>1</v>
      </c>
      <c r="J87" s="43">
        <f t="shared" si="9"/>
        <v>528</v>
      </c>
    </row>
    <row r="88" spans="4:10" ht="15.75" thickBot="1" x14ac:dyDescent="0.3">
      <c r="D88" s="64"/>
      <c r="E88" s="65">
        <v>24</v>
      </c>
      <c r="F88" s="45" t="str">
        <f t="shared" si="10"/>
        <v>47624134</v>
      </c>
      <c r="G88" s="45" t="s">
        <v>106</v>
      </c>
      <c r="H88" s="46">
        <v>550</v>
      </c>
      <c r="I88" s="47">
        <f t="shared" si="5"/>
        <v>1</v>
      </c>
      <c r="J88" s="48">
        <f t="shared" si="9"/>
        <v>550</v>
      </c>
    </row>
    <row r="89" spans="4:10" x14ac:dyDescent="0.25">
      <c r="D89" s="66" t="s">
        <v>110</v>
      </c>
      <c r="E89" s="67" t="s">
        <v>105</v>
      </c>
      <c r="F89" s="50" t="str">
        <f>_xlfn.CONCAT("410",E89,"050")</f>
        <v>41006050</v>
      </c>
      <c r="G89" s="50" t="s">
        <v>106</v>
      </c>
      <c r="H89" s="51">
        <v>300</v>
      </c>
      <c r="I89" s="52">
        <f t="shared" si="5"/>
        <v>1</v>
      </c>
      <c r="J89" s="53">
        <f>H89*I89</f>
        <v>300</v>
      </c>
    </row>
    <row r="90" spans="4:10" x14ac:dyDescent="0.25">
      <c r="D90" s="61"/>
      <c r="E90" s="62" t="s">
        <v>107</v>
      </c>
      <c r="F90" s="40" t="str">
        <f t="shared" ref="F90:F97" si="11">_xlfn.CONCAT("410",E90,"050")</f>
        <v>41008050</v>
      </c>
      <c r="G90" s="40" t="s">
        <v>106</v>
      </c>
      <c r="H90" s="41">
        <v>316</v>
      </c>
      <c r="I90" s="42">
        <f t="shared" si="5"/>
        <v>1</v>
      </c>
      <c r="J90" s="43">
        <f t="shared" ref="J90:J97" si="12">H90*I90</f>
        <v>316</v>
      </c>
    </row>
    <row r="91" spans="4:10" x14ac:dyDescent="0.25">
      <c r="D91" s="61"/>
      <c r="E91" s="63">
        <v>10</v>
      </c>
      <c r="F91" s="40" t="str">
        <f t="shared" si="11"/>
        <v>41010050</v>
      </c>
      <c r="G91" s="40" t="s">
        <v>106</v>
      </c>
      <c r="H91" s="41">
        <v>338</v>
      </c>
      <c r="I91" s="42">
        <f t="shared" si="5"/>
        <v>1</v>
      </c>
      <c r="J91" s="43">
        <f t="shared" si="12"/>
        <v>338</v>
      </c>
    </row>
    <row r="92" spans="4:10" x14ac:dyDescent="0.25">
      <c r="D92" s="61"/>
      <c r="E92" s="63">
        <v>12</v>
      </c>
      <c r="F92" s="40" t="str">
        <f t="shared" si="11"/>
        <v>41012050</v>
      </c>
      <c r="G92" s="40" t="s">
        <v>106</v>
      </c>
      <c r="H92" s="41">
        <v>347</v>
      </c>
      <c r="I92" s="42">
        <f t="shared" si="5"/>
        <v>1</v>
      </c>
      <c r="J92" s="43">
        <f t="shared" si="12"/>
        <v>347</v>
      </c>
    </row>
    <row r="93" spans="4:10" x14ac:dyDescent="0.25">
      <c r="D93" s="61"/>
      <c r="E93" s="63">
        <v>14</v>
      </c>
      <c r="F93" s="40" t="str">
        <f t="shared" si="11"/>
        <v>41014050</v>
      </c>
      <c r="G93" s="40" t="s">
        <v>106</v>
      </c>
      <c r="H93" s="41">
        <v>382</v>
      </c>
      <c r="I93" s="42">
        <f t="shared" si="5"/>
        <v>1</v>
      </c>
      <c r="J93" s="43">
        <f t="shared" si="12"/>
        <v>382</v>
      </c>
    </row>
    <row r="94" spans="4:10" x14ac:dyDescent="0.25">
      <c r="D94" s="61"/>
      <c r="E94" s="63">
        <v>16</v>
      </c>
      <c r="F94" s="40" t="str">
        <f t="shared" si="11"/>
        <v>41016050</v>
      </c>
      <c r="G94" s="40" t="s">
        <v>106</v>
      </c>
      <c r="H94" s="41">
        <v>400</v>
      </c>
      <c r="I94" s="42">
        <f t="shared" si="5"/>
        <v>1</v>
      </c>
      <c r="J94" s="43">
        <f t="shared" si="12"/>
        <v>400</v>
      </c>
    </row>
    <row r="95" spans="4:10" x14ac:dyDescent="0.25">
      <c r="D95" s="61"/>
      <c r="E95" s="63">
        <v>18</v>
      </c>
      <c r="F95" s="40" t="str">
        <f t="shared" si="11"/>
        <v>41018050</v>
      </c>
      <c r="G95" s="40" t="s">
        <v>106</v>
      </c>
      <c r="H95" s="41">
        <v>538</v>
      </c>
      <c r="I95" s="42">
        <f t="shared" si="5"/>
        <v>1</v>
      </c>
      <c r="J95" s="43">
        <f t="shared" si="12"/>
        <v>538</v>
      </c>
    </row>
    <row r="96" spans="4:10" x14ac:dyDescent="0.25">
      <c r="D96" s="61"/>
      <c r="E96" s="63">
        <v>20</v>
      </c>
      <c r="F96" s="40" t="str">
        <f t="shared" si="11"/>
        <v>41020050</v>
      </c>
      <c r="G96" s="40" t="s">
        <v>106</v>
      </c>
      <c r="H96" s="41">
        <v>900</v>
      </c>
      <c r="I96" s="42">
        <f t="shared" si="5"/>
        <v>1</v>
      </c>
      <c r="J96" s="43">
        <f t="shared" si="12"/>
        <v>900</v>
      </c>
    </row>
    <row r="97" spans="4:10" ht="15.75" thickBot="1" x14ac:dyDescent="0.3">
      <c r="D97" s="68"/>
      <c r="E97" s="69">
        <v>24</v>
      </c>
      <c r="F97" s="55" t="str">
        <f t="shared" si="11"/>
        <v>41024050</v>
      </c>
      <c r="G97" s="55" t="s">
        <v>106</v>
      </c>
      <c r="H97" s="56">
        <v>1535</v>
      </c>
      <c r="I97" s="57">
        <f t="shared" si="5"/>
        <v>1</v>
      </c>
      <c r="J97" s="58">
        <f t="shared" si="12"/>
        <v>1535</v>
      </c>
    </row>
    <row r="98" spans="4:10" x14ac:dyDescent="0.25">
      <c r="D98" s="59" t="s">
        <v>111</v>
      </c>
      <c r="E98" s="60" t="s">
        <v>105</v>
      </c>
      <c r="F98" s="35" t="str">
        <f>_xlfn.CONCAT("414",E98,"051")</f>
        <v>41406051</v>
      </c>
      <c r="G98" s="35" t="s">
        <v>106</v>
      </c>
      <c r="H98" s="36">
        <v>436</v>
      </c>
      <c r="I98" s="37">
        <f t="shared" si="5"/>
        <v>1</v>
      </c>
      <c r="J98" s="38">
        <f>H98*I98</f>
        <v>436</v>
      </c>
    </row>
    <row r="99" spans="4:10" x14ac:dyDescent="0.25">
      <c r="D99" s="61"/>
      <c r="E99" s="62" t="s">
        <v>107</v>
      </c>
      <c r="F99" s="40" t="str">
        <f t="shared" ref="F99:F106" si="13">_xlfn.CONCAT("414",E99,"051")</f>
        <v>41408051</v>
      </c>
      <c r="G99" s="40" t="s">
        <v>106</v>
      </c>
      <c r="H99" s="41">
        <v>462</v>
      </c>
      <c r="I99" s="42">
        <f t="shared" si="5"/>
        <v>1</v>
      </c>
      <c r="J99" s="43">
        <f t="shared" ref="J99:J106" si="14">H99*I99</f>
        <v>462</v>
      </c>
    </row>
    <row r="100" spans="4:10" x14ac:dyDescent="0.25">
      <c r="D100" s="61"/>
      <c r="E100" s="63">
        <v>10</v>
      </c>
      <c r="F100" s="40" t="str">
        <f t="shared" si="13"/>
        <v>41410051</v>
      </c>
      <c r="G100" s="40" t="s">
        <v>106</v>
      </c>
      <c r="H100" s="41">
        <v>467</v>
      </c>
      <c r="I100" s="42">
        <f t="shared" si="5"/>
        <v>1</v>
      </c>
      <c r="J100" s="43">
        <f t="shared" si="14"/>
        <v>467</v>
      </c>
    </row>
    <row r="101" spans="4:10" x14ac:dyDescent="0.25">
      <c r="D101" s="61"/>
      <c r="E101" s="63">
        <v>12</v>
      </c>
      <c r="F101" s="40" t="str">
        <f t="shared" si="13"/>
        <v>41412051</v>
      </c>
      <c r="G101" s="40" t="s">
        <v>106</v>
      </c>
      <c r="H101" s="41">
        <v>521</v>
      </c>
      <c r="I101" s="42">
        <f t="shared" si="5"/>
        <v>1</v>
      </c>
      <c r="J101" s="43">
        <f t="shared" si="14"/>
        <v>521</v>
      </c>
    </row>
    <row r="102" spans="4:10" x14ac:dyDescent="0.25">
      <c r="D102" s="61"/>
      <c r="E102" s="63">
        <v>14</v>
      </c>
      <c r="F102" s="40" t="str">
        <f t="shared" si="13"/>
        <v>41414051</v>
      </c>
      <c r="G102" s="40" t="s">
        <v>106</v>
      </c>
      <c r="H102" s="41">
        <v>792</v>
      </c>
      <c r="I102" s="42">
        <f t="shared" si="5"/>
        <v>1</v>
      </c>
      <c r="J102" s="43">
        <f t="shared" si="14"/>
        <v>792</v>
      </c>
    </row>
    <row r="103" spans="4:10" x14ac:dyDescent="0.25">
      <c r="D103" s="61"/>
      <c r="E103" s="63">
        <v>16</v>
      </c>
      <c r="F103" s="40" t="str">
        <f t="shared" si="13"/>
        <v>41416051</v>
      </c>
      <c r="G103" s="40" t="s">
        <v>106</v>
      </c>
      <c r="H103" s="41">
        <v>941</v>
      </c>
      <c r="I103" s="42">
        <f t="shared" si="5"/>
        <v>1</v>
      </c>
      <c r="J103" s="43">
        <f t="shared" si="14"/>
        <v>941</v>
      </c>
    </row>
    <row r="104" spans="4:10" x14ac:dyDescent="0.25">
      <c r="D104" s="61"/>
      <c r="E104" s="63">
        <v>18</v>
      </c>
      <c r="F104" s="40" t="str">
        <f t="shared" si="13"/>
        <v>41418051</v>
      </c>
      <c r="G104" s="40" t="s">
        <v>106</v>
      </c>
      <c r="H104" s="41">
        <v>1275</v>
      </c>
      <c r="I104" s="42">
        <f t="shared" si="5"/>
        <v>1</v>
      </c>
      <c r="J104" s="43">
        <f t="shared" si="14"/>
        <v>1275</v>
      </c>
    </row>
    <row r="105" spans="4:10" x14ac:dyDescent="0.25">
      <c r="D105" s="61"/>
      <c r="E105" s="63">
        <v>20</v>
      </c>
      <c r="F105" s="40" t="str">
        <f t="shared" si="13"/>
        <v>41420051</v>
      </c>
      <c r="G105" s="40" t="s">
        <v>106</v>
      </c>
      <c r="H105" s="41">
        <v>1909</v>
      </c>
      <c r="I105" s="42">
        <f t="shared" si="5"/>
        <v>1</v>
      </c>
      <c r="J105" s="43">
        <f t="shared" si="14"/>
        <v>1909</v>
      </c>
    </row>
    <row r="106" spans="4:10" ht="15.75" thickBot="1" x14ac:dyDescent="0.3">
      <c r="D106" s="64"/>
      <c r="E106" s="65">
        <v>24</v>
      </c>
      <c r="F106" s="45" t="str">
        <f t="shared" si="13"/>
        <v>41424051</v>
      </c>
      <c r="G106" s="45" t="s">
        <v>106</v>
      </c>
      <c r="H106" s="46">
        <v>2888</v>
      </c>
      <c r="I106" s="47">
        <f t="shared" si="5"/>
        <v>1</v>
      </c>
      <c r="J106" s="48">
        <f t="shared" si="14"/>
        <v>2888</v>
      </c>
    </row>
    <row r="107" spans="4:10" x14ac:dyDescent="0.25">
      <c r="D107" s="66" t="s">
        <v>112</v>
      </c>
      <c r="E107" s="67" t="s">
        <v>105</v>
      </c>
      <c r="F107" s="50">
        <v>71101890002</v>
      </c>
      <c r="G107" s="50" t="s">
        <v>106</v>
      </c>
      <c r="H107" s="51">
        <v>107</v>
      </c>
      <c r="I107" s="52">
        <f t="shared" si="5"/>
        <v>1</v>
      </c>
      <c r="J107" s="53">
        <f>H107*I107</f>
        <v>107</v>
      </c>
    </row>
    <row r="108" spans="4:10" x14ac:dyDescent="0.25">
      <c r="D108" s="61"/>
      <c r="E108" s="62" t="s">
        <v>107</v>
      </c>
      <c r="F108" s="40">
        <v>71101920002</v>
      </c>
      <c r="G108" s="40" t="s">
        <v>106</v>
      </c>
      <c r="H108" s="41">
        <v>117</v>
      </c>
      <c r="I108" s="42">
        <f t="shared" si="5"/>
        <v>1</v>
      </c>
      <c r="J108" s="43">
        <f t="shared" ref="J108:J115" si="15">H108*I108</f>
        <v>117</v>
      </c>
    </row>
    <row r="109" spans="4:10" x14ac:dyDescent="0.25">
      <c r="D109" s="61"/>
      <c r="E109" s="63">
        <v>10</v>
      </c>
      <c r="F109" s="40">
        <v>71102000002</v>
      </c>
      <c r="G109" s="40" t="s">
        <v>106</v>
      </c>
      <c r="H109" s="41">
        <v>137</v>
      </c>
      <c r="I109" s="42">
        <f t="shared" si="5"/>
        <v>1</v>
      </c>
      <c r="J109" s="43">
        <f t="shared" si="15"/>
        <v>137</v>
      </c>
    </row>
    <row r="110" spans="4:10" x14ac:dyDescent="0.25">
      <c r="D110" s="61"/>
      <c r="E110" s="63">
        <v>12</v>
      </c>
      <c r="F110" s="40">
        <v>71102060002</v>
      </c>
      <c r="G110" s="40" t="s">
        <v>106</v>
      </c>
      <c r="H110" s="41">
        <v>261</v>
      </c>
      <c r="I110" s="42">
        <f t="shared" si="5"/>
        <v>1</v>
      </c>
      <c r="J110" s="43">
        <f t="shared" si="15"/>
        <v>261</v>
      </c>
    </row>
    <row r="111" spans="4:10" x14ac:dyDescent="0.25">
      <c r="D111" s="61"/>
      <c r="E111" s="63">
        <v>14</v>
      </c>
      <c r="F111" s="40">
        <v>71102120002</v>
      </c>
      <c r="G111" s="40" t="s">
        <v>106</v>
      </c>
      <c r="H111" s="41">
        <v>274</v>
      </c>
      <c r="I111" s="42">
        <f t="shared" si="5"/>
        <v>1</v>
      </c>
      <c r="J111" s="43">
        <f t="shared" si="15"/>
        <v>274</v>
      </c>
    </row>
    <row r="112" spans="4:10" x14ac:dyDescent="0.25">
      <c r="D112" s="61"/>
      <c r="E112" s="63">
        <v>16</v>
      </c>
      <c r="F112" s="40">
        <v>71102180002</v>
      </c>
      <c r="G112" s="40" t="s">
        <v>106</v>
      </c>
      <c r="H112" s="41">
        <v>290</v>
      </c>
      <c r="I112" s="42">
        <f t="shared" si="5"/>
        <v>1</v>
      </c>
      <c r="J112" s="43">
        <f t="shared" si="15"/>
        <v>290</v>
      </c>
    </row>
    <row r="113" spans="4:10" x14ac:dyDescent="0.25">
      <c r="D113" s="61"/>
      <c r="E113" s="63">
        <v>18</v>
      </c>
      <c r="F113" s="40">
        <v>71102250002</v>
      </c>
      <c r="G113" s="40" t="s">
        <v>106</v>
      </c>
      <c r="H113" s="41">
        <v>317</v>
      </c>
      <c r="I113" s="42">
        <f t="shared" si="5"/>
        <v>1</v>
      </c>
      <c r="J113" s="43">
        <f t="shared" si="15"/>
        <v>317</v>
      </c>
    </row>
    <row r="114" spans="4:10" x14ac:dyDescent="0.25">
      <c r="D114" s="61"/>
      <c r="E114" s="63">
        <v>20</v>
      </c>
      <c r="F114" s="40">
        <v>71102280002</v>
      </c>
      <c r="G114" s="40" t="s">
        <v>106</v>
      </c>
      <c r="H114" s="41">
        <v>337</v>
      </c>
      <c r="I114" s="42">
        <f t="shared" si="5"/>
        <v>1</v>
      </c>
      <c r="J114" s="43">
        <f t="shared" si="15"/>
        <v>337</v>
      </c>
    </row>
    <row r="115" spans="4:10" ht="15.75" thickBot="1" x14ac:dyDescent="0.3">
      <c r="D115" s="68"/>
      <c r="E115" s="69">
        <v>24</v>
      </c>
      <c r="F115" s="55">
        <v>71111010002</v>
      </c>
      <c r="G115" s="55" t="s">
        <v>106</v>
      </c>
      <c r="H115" s="56">
        <v>963</v>
      </c>
      <c r="I115" s="57">
        <f t="shared" si="5"/>
        <v>1</v>
      </c>
      <c r="J115" s="58">
        <f t="shared" si="15"/>
        <v>963</v>
      </c>
    </row>
    <row r="116" spans="4:10" x14ac:dyDescent="0.25">
      <c r="D116" s="59" t="s">
        <v>113</v>
      </c>
      <c r="E116" s="60" t="s">
        <v>105</v>
      </c>
      <c r="F116" s="35" t="str">
        <f>_xlfn.CONCAT("424",E116,"134")</f>
        <v>42406134</v>
      </c>
      <c r="G116" s="35" t="s">
        <v>106</v>
      </c>
      <c r="H116" s="36">
        <v>181</v>
      </c>
      <c r="I116" s="37">
        <f t="shared" si="5"/>
        <v>1</v>
      </c>
      <c r="J116" s="38">
        <f>H116*I116</f>
        <v>181</v>
      </c>
    </row>
    <row r="117" spans="4:10" x14ac:dyDescent="0.25">
      <c r="D117" s="61"/>
      <c r="E117" s="62" t="s">
        <v>107</v>
      </c>
      <c r="F117" s="40" t="str">
        <f t="shared" ref="F117:F124" si="16">_xlfn.CONCAT("424",E117,"134")</f>
        <v>42408134</v>
      </c>
      <c r="G117" s="40" t="s">
        <v>106</v>
      </c>
      <c r="H117" s="41">
        <v>182</v>
      </c>
      <c r="I117" s="42">
        <f t="shared" si="5"/>
        <v>1</v>
      </c>
      <c r="J117" s="43">
        <f t="shared" ref="J117:J124" si="17">H117*I117</f>
        <v>182</v>
      </c>
    </row>
    <row r="118" spans="4:10" x14ac:dyDescent="0.25">
      <c r="D118" s="61"/>
      <c r="E118" s="63">
        <v>10</v>
      </c>
      <c r="F118" s="40" t="str">
        <f t="shared" si="16"/>
        <v>42410134</v>
      </c>
      <c r="G118" s="40" t="s">
        <v>106</v>
      </c>
      <c r="H118" s="41">
        <v>189</v>
      </c>
      <c r="I118" s="42">
        <f t="shared" si="5"/>
        <v>1</v>
      </c>
      <c r="J118" s="43">
        <f t="shared" si="17"/>
        <v>189</v>
      </c>
    </row>
    <row r="119" spans="4:10" x14ac:dyDescent="0.25">
      <c r="D119" s="61"/>
      <c r="E119" s="63">
        <v>12</v>
      </c>
      <c r="F119" s="40" t="str">
        <f t="shared" si="16"/>
        <v>42412134</v>
      </c>
      <c r="G119" s="40" t="s">
        <v>106</v>
      </c>
      <c r="H119" s="41">
        <v>196</v>
      </c>
      <c r="I119" s="42">
        <f t="shared" si="5"/>
        <v>1</v>
      </c>
      <c r="J119" s="43">
        <f t="shared" si="17"/>
        <v>196</v>
      </c>
    </row>
    <row r="120" spans="4:10" x14ac:dyDescent="0.25">
      <c r="D120" s="61"/>
      <c r="E120" s="63">
        <v>14</v>
      </c>
      <c r="F120" s="40" t="str">
        <f t="shared" si="16"/>
        <v>42414134</v>
      </c>
      <c r="G120" s="40" t="s">
        <v>106</v>
      </c>
      <c r="H120" s="41">
        <v>212</v>
      </c>
      <c r="I120" s="42">
        <f t="shared" si="5"/>
        <v>1</v>
      </c>
      <c r="J120" s="43">
        <f t="shared" si="17"/>
        <v>212</v>
      </c>
    </row>
    <row r="121" spans="4:10" x14ac:dyDescent="0.25">
      <c r="D121" s="61"/>
      <c r="E121" s="63">
        <v>16</v>
      </c>
      <c r="F121" s="40" t="str">
        <f t="shared" si="16"/>
        <v>42416134</v>
      </c>
      <c r="G121" s="40" t="s">
        <v>106</v>
      </c>
      <c r="H121" s="41">
        <v>282</v>
      </c>
      <c r="I121" s="42">
        <f t="shared" si="5"/>
        <v>1</v>
      </c>
      <c r="J121" s="43">
        <f t="shared" si="17"/>
        <v>282</v>
      </c>
    </row>
    <row r="122" spans="4:10" x14ac:dyDescent="0.25">
      <c r="D122" s="61"/>
      <c r="E122" s="63">
        <v>18</v>
      </c>
      <c r="F122" s="40" t="str">
        <f t="shared" si="16"/>
        <v>42418134</v>
      </c>
      <c r="G122" s="40" t="s">
        <v>106</v>
      </c>
      <c r="H122" s="41">
        <v>304</v>
      </c>
      <c r="I122" s="42">
        <f t="shared" si="5"/>
        <v>1</v>
      </c>
      <c r="J122" s="43">
        <f t="shared" si="17"/>
        <v>304</v>
      </c>
    </row>
    <row r="123" spans="4:10" x14ac:dyDescent="0.25">
      <c r="D123" s="61"/>
      <c r="E123" s="63">
        <v>20</v>
      </c>
      <c r="F123" s="40" t="str">
        <f t="shared" si="16"/>
        <v>42420134</v>
      </c>
      <c r="G123" s="40" t="s">
        <v>106</v>
      </c>
      <c r="H123" s="41">
        <v>424</v>
      </c>
      <c r="I123" s="42">
        <f t="shared" si="5"/>
        <v>1</v>
      </c>
      <c r="J123" s="43">
        <f t="shared" si="17"/>
        <v>424</v>
      </c>
    </row>
    <row r="124" spans="4:10" ht="15.75" thickBot="1" x14ac:dyDescent="0.3">
      <c r="D124" s="64"/>
      <c r="E124" s="65">
        <v>24</v>
      </c>
      <c r="F124" s="45" t="str">
        <f t="shared" si="16"/>
        <v>42424134</v>
      </c>
      <c r="G124" s="45" t="s">
        <v>106</v>
      </c>
      <c r="H124" s="46">
        <v>514</v>
      </c>
      <c r="I124" s="47">
        <f t="shared" si="5"/>
        <v>1</v>
      </c>
      <c r="J124" s="48">
        <f t="shared" si="17"/>
        <v>514</v>
      </c>
    </row>
    <row r="125" spans="4:10" x14ac:dyDescent="0.25">
      <c r="D125" s="66" t="s">
        <v>114</v>
      </c>
      <c r="E125" s="67" t="s">
        <v>115</v>
      </c>
      <c r="F125" s="50">
        <v>42106102</v>
      </c>
      <c r="G125" s="50" t="s">
        <v>106</v>
      </c>
      <c r="H125" s="51">
        <v>113</v>
      </c>
      <c r="I125" s="52">
        <f t="shared" si="5"/>
        <v>1</v>
      </c>
      <c r="J125" s="53">
        <f>H125*I125</f>
        <v>113</v>
      </c>
    </row>
    <row r="126" spans="4:10" x14ac:dyDescent="0.25">
      <c r="D126" s="61"/>
      <c r="E126" s="62" t="s">
        <v>116</v>
      </c>
      <c r="F126" s="40">
        <v>42116102</v>
      </c>
      <c r="G126" s="40" t="s">
        <v>106</v>
      </c>
      <c r="H126" s="41">
        <v>214</v>
      </c>
      <c r="I126" s="42">
        <f t="shared" si="5"/>
        <v>1</v>
      </c>
      <c r="J126" s="43">
        <f t="shared" ref="J126:J128" si="18">H126*I126</f>
        <v>214</v>
      </c>
    </row>
    <row r="127" spans="4:10" x14ac:dyDescent="0.25">
      <c r="D127" s="61"/>
      <c r="E127" s="63" t="s">
        <v>41</v>
      </c>
      <c r="F127" s="40">
        <v>42120102</v>
      </c>
      <c r="G127" s="40" t="s">
        <v>106</v>
      </c>
      <c r="H127" s="41">
        <v>239</v>
      </c>
      <c r="I127" s="42">
        <f t="shared" si="5"/>
        <v>1</v>
      </c>
      <c r="J127" s="43">
        <f t="shared" si="18"/>
        <v>239</v>
      </c>
    </row>
    <row r="128" spans="4:10" ht="15.75" thickBot="1" x14ac:dyDescent="0.3">
      <c r="D128" s="68"/>
      <c r="E128" s="69" t="s">
        <v>44</v>
      </c>
      <c r="F128" s="55">
        <v>42124102</v>
      </c>
      <c r="G128" s="55" t="s">
        <v>106</v>
      </c>
      <c r="H128" s="56">
        <v>449</v>
      </c>
      <c r="I128" s="57">
        <f t="shared" si="5"/>
        <v>1</v>
      </c>
      <c r="J128" s="58">
        <f t="shared" si="18"/>
        <v>449</v>
      </c>
    </row>
    <row r="129" spans="4:10" x14ac:dyDescent="0.25">
      <c r="D129" s="59" t="s">
        <v>117</v>
      </c>
      <c r="E129" s="60" t="s">
        <v>115</v>
      </c>
      <c r="F129" s="35">
        <v>42306134</v>
      </c>
      <c r="G129" s="35" t="s">
        <v>106</v>
      </c>
      <c r="H129" s="36">
        <v>32</v>
      </c>
      <c r="I129" s="37">
        <f t="shared" si="5"/>
        <v>1</v>
      </c>
      <c r="J129" s="38">
        <f>H129*I129</f>
        <v>32</v>
      </c>
    </row>
    <row r="130" spans="4:10" x14ac:dyDescent="0.25">
      <c r="D130" s="61"/>
      <c r="E130" s="62" t="s">
        <v>116</v>
      </c>
      <c r="F130" s="40">
        <v>103588</v>
      </c>
      <c r="G130" s="40" t="s">
        <v>106</v>
      </c>
      <c r="H130" s="41">
        <v>41</v>
      </c>
      <c r="I130" s="42">
        <f t="shared" si="5"/>
        <v>1</v>
      </c>
      <c r="J130" s="43">
        <f t="shared" ref="J130:J132" si="19">H130*I130</f>
        <v>41</v>
      </c>
    </row>
    <row r="131" spans="4:10" x14ac:dyDescent="0.25">
      <c r="D131" s="61"/>
      <c r="E131" s="63" t="s">
        <v>41</v>
      </c>
      <c r="F131" s="40">
        <v>42320134</v>
      </c>
      <c r="G131" s="40" t="s">
        <v>106</v>
      </c>
      <c r="H131" s="41">
        <v>48</v>
      </c>
      <c r="I131" s="42">
        <f t="shared" ref="I131:I172" si="20">$E$21</f>
        <v>1</v>
      </c>
      <c r="J131" s="43">
        <f t="shared" si="19"/>
        <v>48</v>
      </c>
    </row>
    <row r="132" spans="4:10" ht="15.75" thickBot="1" x14ac:dyDescent="0.3">
      <c r="D132" s="64"/>
      <c r="E132" s="65" t="s">
        <v>44</v>
      </c>
      <c r="F132" s="45">
        <v>42324134</v>
      </c>
      <c r="G132" s="45" t="s">
        <v>106</v>
      </c>
      <c r="H132" s="46">
        <v>205</v>
      </c>
      <c r="I132" s="47">
        <f t="shared" si="20"/>
        <v>1</v>
      </c>
      <c r="J132" s="48">
        <f t="shared" si="19"/>
        <v>205</v>
      </c>
    </row>
    <row r="133" spans="4:10" x14ac:dyDescent="0.25">
      <c r="D133" s="66" t="s">
        <v>118</v>
      </c>
      <c r="E133" s="67" t="s">
        <v>105</v>
      </c>
      <c r="F133" s="50" t="str">
        <f>_xlfn.CONCAT("474",E133,"134")</f>
        <v>47406134</v>
      </c>
      <c r="G133" s="50" t="s">
        <v>106</v>
      </c>
      <c r="H133" s="51">
        <v>43</v>
      </c>
      <c r="I133" s="52">
        <f t="shared" si="20"/>
        <v>1</v>
      </c>
      <c r="J133" s="53">
        <f>H133*I133</f>
        <v>43</v>
      </c>
    </row>
    <row r="134" spans="4:10" x14ac:dyDescent="0.25">
      <c r="D134" s="61"/>
      <c r="E134" s="62" t="s">
        <v>107</v>
      </c>
      <c r="F134" s="40" t="str">
        <f t="shared" ref="F134:F137" si="21">_xlfn.CONCAT("474",E134,"134")</f>
        <v>47408134</v>
      </c>
      <c r="G134" s="40" t="s">
        <v>106</v>
      </c>
      <c r="H134" s="41">
        <v>43</v>
      </c>
      <c r="I134" s="42">
        <f t="shared" si="20"/>
        <v>1</v>
      </c>
      <c r="J134" s="43">
        <f t="shared" ref="J134:J137" si="22">H134*I134</f>
        <v>43</v>
      </c>
    </row>
    <row r="135" spans="4:10" x14ac:dyDescent="0.25">
      <c r="D135" s="61"/>
      <c r="E135" s="63">
        <v>10</v>
      </c>
      <c r="F135" s="40" t="str">
        <f t="shared" si="21"/>
        <v>47410134</v>
      </c>
      <c r="G135" s="40" t="s">
        <v>106</v>
      </c>
      <c r="H135" s="41">
        <v>43</v>
      </c>
      <c r="I135" s="42">
        <f t="shared" si="20"/>
        <v>1</v>
      </c>
      <c r="J135" s="43">
        <f t="shared" si="22"/>
        <v>43</v>
      </c>
    </row>
    <row r="136" spans="4:10" x14ac:dyDescent="0.25">
      <c r="D136" s="61"/>
      <c r="E136" s="63">
        <v>12</v>
      </c>
      <c r="F136" s="40" t="str">
        <f t="shared" si="21"/>
        <v>47412134</v>
      </c>
      <c r="G136" s="40" t="s">
        <v>106</v>
      </c>
      <c r="H136" s="41">
        <v>51</v>
      </c>
      <c r="I136" s="42">
        <f t="shared" si="20"/>
        <v>1</v>
      </c>
      <c r="J136" s="43">
        <f t="shared" si="22"/>
        <v>51</v>
      </c>
    </row>
    <row r="137" spans="4:10" ht="15.75" thickBot="1" x14ac:dyDescent="0.3">
      <c r="D137" s="68"/>
      <c r="E137" s="69">
        <v>14</v>
      </c>
      <c r="F137" s="55" t="str">
        <f t="shared" si="21"/>
        <v>47414134</v>
      </c>
      <c r="G137" s="55" t="s">
        <v>106</v>
      </c>
      <c r="H137" s="56">
        <v>86</v>
      </c>
      <c r="I137" s="57">
        <f t="shared" si="20"/>
        <v>1</v>
      </c>
      <c r="J137" s="58">
        <f t="shared" si="22"/>
        <v>86</v>
      </c>
    </row>
    <row r="138" spans="4:10" x14ac:dyDescent="0.25">
      <c r="D138" s="59" t="s">
        <v>119</v>
      </c>
      <c r="E138" s="60" t="s">
        <v>105</v>
      </c>
      <c r="F138" s="35" t="str">
        <f>_xlfn.CONCAT("475",E138,"134")</f>
        <v>47506134</v>
      </c>
      <c r="G138" s="35" t="s">
        <v>106</v>
      </c>
      <c r="H138" s="36">
        <v>43</v>
      </c>
      <c r="I138" s="37">
        <f t="shared" si="20"/>
        <v>1</v>
      </c>
      <c r="J138" s="38">
        <f>H138*I138</f>
        <v>43</v>
      </c>
    </row>
    <row r="139" spans="4:10" x14ac:dyDescent="0.25">
      <c r="D139" s="61"/>
      <c r="E139" s="62" t="s">
        <v>107</v>
      </c>
      <c r="F139" s="40" t="str">
        <f t="shared" ref="F139:F142" si="23">_xlfn.CONCAT("475",E139,"134")</f>
        <v>47508134</v>
      </c>
      <c r="G139" s="40" t="s">
        <v>106</v>
      </c>
      <c r="H139" s="41">
        <v>43</v>
      </c>
      <c r="I139" s="42">
        <f t="shared" si="20"/>
        <v>1</v>
      </c>
      <c r="J139" s="43">
        <f t="shared" ref="J139:J142" si="24">H139*I139</f>
        <v>43</v>
      </c>
    </row>
    <row r="140" spans="4:10" x14ac:dyDescent="0.25">
      <c r="D140" s="61"/>
      <c r="E140" s="63">
        <v>10</v>
      </c>
      <c r="F140" s="40" t="str">
        <f t="shared" si="23"/>
        <v>47510134</v>
      </c>
      <c r="G140" s="40" t="s">
        <v>106</v>
      </c>
      <c r="H140" s="41">
        <v>43</v>
      </c>
      <c r="I140" s="42">
        <f t="shared" si="20"/>
        <v>1</v>
      </c>
      <c r="J140" s="43">
        <f t="shared" si="24"/>
        <v>43</v>
      </c>
    </row>
    <row r="141" spans="4:10" x14ac:dyDescent="0.25">
      <c r="D141" s="61"/>
      <c r="E141" s="63">
        <v>12</v>
      </c>
      <c r="F141" s="40" t="str">
        <f t="shared" si="23"/>
        <v>47512134</v>
      </c>
      <c r="G141" s="40" t="s">
        <v>106</v>
      </c>
      <c r="H141" s="41">
        <v>51</v>
      </c>
      <c r="I141" s="42">
        <f t="shared" si="20"/>
        <v>1</v>
      </c>
      <c r="J141" s="43">
        <f t="shared" si="24"/>
        <v>51</v>
      </c>
    </row>
    <row r="142" spans="4:10" ht="15.75" thickBot="1" x14ac:dyDescent="0.3">
      <c r="D142" s="64"/>
      <c r="E142" s="65">
        <v>14</v>
      </c>
      <c r="F142" s="45" t="str">
        <f t="shared" si="23"/>
        <v>47514134</v>
      </c>
      <c r="G142" s="45" t="s">
        <v>106</v>
      </c>
      <c r="H142" s="46">
        <v>86</v>
      </c>
      <c r="I142" s="47">
        <f t="shared" si="20"/>
        <v>1</v>
      </c>
      <c r="J142" s="48">
        <f t="shared" si="24"/>
        <v>86</v>
      </c>
    </row>
    <row r="143" spans="4:10" x14ac:dyDescent="0.25">
      <c r="D143" s="66" t="s">
        <v>120</v>
      </c>
      <c r="E143" s="67">
        <v>16</v>
      </c>
      <c r="F143" s="50" t="str">
        <f>_xlfn.CONCAT("474",E143,"234")</f>
        <v>47416234</v>
      </c>
      <c r="G143" s="50" t="s">
        <v>106</v>
      </c>
      <c r="H143" s="51">
        <v>84</v>
      </c>
      <c r="I143" s="52">
        <f t="shared" si="20"/>
        <v>1</v>
      </c>
      <c r="J143" s="53">
        <f>H143*I143</f>
        <v>84</v>
      </c>
    </row>
    <row r="144" spans="4:10" x14ac:dyDescent="0.25">
      <c r="D144" s="61"/>
      <c r="E144" s="62">
        <v>18</v>
      </c>
      <c r="F144" s="40" t="str">
        <f t="shared" ref="F144:F146" si="25">_xlfn.CONCAT("474",E144,"234")</f>
        <v>47418234</v>
      </c>
      <c r="G144" s="40" t="s">
        <v>106</v>
      </c>
      <c r="H144" s="41">
        <v>95</v>
      </c>
      <c r="I144" s="42">
        <f t="shared" si="20"/>
        <v>1</v>
      </c>
      <c r="J144" s="43">
        <f t="shared" ref="J144:J146" si="26">H144*I144</f>
        <v>95</v>
      </c>
    </row>
    <row r="145" spans="4:10" x14ac:dyDescent="0.25">
      <c r="D145" s="61"/>
      <c r="E145" s="63">
        <v>20</v>
      </c>
      <c r="F145" s="40" t="str">
        <f t="shared" si="25"/>
        <v>47420234</v>
      </c>
      <c r="G145" s="40" t="s">
        <v>106</v>
      </c>
      <c r="H145" s="41">
        <v>118</v>
      </c>
      <c r="I145" s="42">
        <f t="shared" si="20"/>
        <v>1</v>
      </c>
      <c r="J145" s="43">
        <f t="shared" si="26"/>
        <v>118</v>
      </c>
    </row>
    <row r="146" spans="4:10" ht="15.75" thickBot="1" x14ac:dyDescent="0.3">
      <c r="D146" s="68"/>
      <c r="E146" s="69">
        <v>24</v>
      </c>
      <c r="F146" s="55" t="str">
        <f t="shared" si="25"/>
        <v>47424234</v>
      </c>
      <c r="G146" s="55" t="s">
        <v>106</v>
      </c>
      <c r="H146" s="56">
        <v>152</v>
      </c>
      <c r="I146" s="57">
        <f t="shared" si="20"/>
        <v>1</v>
      </c>
      <c r="J146" s="58">
        <f t="shared" si="26"/>
        <v>152</v>
      </c>
    </row>
    <row r="147" spans="4:10" x14ac:dyDescent="0.25">
      <c r="D147" s="59" t="s">
        <v>121</v>
      </c>
      <c r="E147" s="60">
        <v>16</v>
      </c>
      <c r="F147" s="35" t="str">
        <f>_xlfn.CONCAT("475",E147,"234")</f>
        <v>47516234</v>
      </c>
      <c r="G147" s="35" t="s">
        <v>106</v>
      </c>
      <c r="H147" s="36">
        <v>84</v>
      </c>
      <c r="I147" s="37">
        <f t="shared" si="20"/>
        <v>1</v>
      </c>
      <c r="J147" s="38">
        <f>H147*I147</f>
        <v>84</v>
      </c>
    </row>
    <row r="148" spans="4:10" x14ac:dyDescent="0.25">
      <c r="D148" s="61"/>
      <c r="E148" s="62">
        <v>18</v>
      </c>
      <c r="F148" s="40" t="str">
        <f t="shared" ref="F148:F150" si="27">_xlfn.CONCAT("475",E148,"234")</f>
        <v>47518234</v>
      </c>
      <c r="G148" s="40" t="s">
        <v>106</v>
      </c>
      <c r="H148" s="41">
        <v>95</v>
      </c>
      <c r="I148" s="42">
        <f t="shared" si="20"/>
        <v>1</v>
      </c>
      <c r="J148" s="43">
        <f t="shared" ref="J148:J150" si="28">H148*I148</f>
        <v>95</v>
      </c>
    </row>
    <row r="149" spans="4:10" x14ac:dyDescent="0.25">
      <c r="D149" s="61"/>
      <c r="E149" s="63">
        <v>20</v>
      </c>
      <c r="F149" s="40" t="str">
        <f t="shared" si="27"/>
        <v>47520234</v>
      </c>
      <c r="G149" s="40" t="s">
        <v>106</v>
      </c>
      <c r="H149" s="41">
        <v>118</v>
      </c>
      <c r="I149" s="42">
        <f t="shared" si="20"/>
        <v>1</v>
      </c>
      <c r="J149" s="43">
        <f t="shared" si="28"/>
        <v>118</v>
      </c>
    </row>
    <row r="150" spans="4:10" ht="15.75" thickBot="1" x14ac:dyDescent="0.3">
      <c r="D150" s="64"/>
      <c r="E150" s="65">
        <v>24</v>
      </c>
      <c r="F150" s="45" t="str">
        <f t="shared" si="27"/>
        <v>47524234</v>
      </c>
      <c r="G150" s="45" t="s">
        <v>106</v>
      </c>
      <c r="H150" s="46">
        <v>152</v>
      </c>
      <c r="I150" s="47">
        <f t="shared" si="20"/>
        <v>1</v>
      </c>
      <c r="J150" s="48">
        <f t="shared" si="28"/>
        <v>152</v>
      </c>
    </row>
    <row r="151" spans="4:10" x14ac:dyDescent="0.25">
      <c r="D151" s="66" t="s">
        <v>122</v>
      </c>
      <c r="E151" s="67">
        <v>16</v>
      </c>
      <c r="F151" s="50" t="str">
        <f>_xlfn.CONCAT("474",E151,"334")</f>
        <v>47416334</v>
      </c>
      <c r="G151" s="50" t="s">
        <v>106</v>
      </c>
      <c r="H151" s="51">
        <v>125</v>
      </c>
      <c r="I151" s="52">
        <f t="shared" si="20"/>
        <v>1</v>
      </c>
      <c r="J151" s="53">
        <f>H151*I151</f>
        <v>125</v>
      </c>
    </row>
    <row r="152" spans="4:10" x14ac:dyDescent="0.25">
      <c r="D152" s="61"/>
      <c r="E152" s="62">
        <v>18</v>
      </c>
      <c r="F152" s="40" t="str">
        <f t="shared" ref="F152:F154" si="29">_xlfn.CONCAT("474",E152,"334")</f>
        <v>47418334</v>
      </c>
      <c r="G152" s="40" t="s">
        <v>106</v>
      </c>
      <c r="H152" s="41">
        <v>156</v>
      </c>
      <c r="I152" s="42">
        <f t="shared" si="20"/>
        <v>1</v>
      </c>
      <c r="J152" s="43">
        <f t="shared" ref="J152:J154" si="30">H152*I152</f>
        <v>156</v>
      </c>
    </row>
    <row r="153" spans="4:10" x14ac:dyDescent="0.25">
      <c r="D153" s="61"/>
      <c r="E153" s="63">
        <v>20</v>
      </c>
      <c r="F153" s="40" t="str">
        <f t="shared" si="29"/>
        <v>47420334</v>
      </c>
      <c r="G153" s="40" t="s">
        <v>106</v>
      </c>
      <c r="H153" s="41">
        <v>182</v>
      </c>
      <c r="I153" s="42">
        <f t="shared" si="20"/>
        <v>1</v>
      </c>
      <c r="J153" s="43">
        <f t="shared" si="30"/>
        <v>182</v>
      </c>
    </row>
    <row r="154" spans="4:10" ht="15.75" thickBot="1" x14ac:dyDescent="0.3">
      <c r="D154" s="68"/>
      <c r="E154" s="69">
        <v>24</v>
      </c>
      <c r="F154" s="55" t="str">
        <f t="shared" si="29"/>
        <v>47424334</v>
      </c>
      <c r="G154" s="55" t="s">
        <v>106</v>
      </c>
      <c r="H154" s="56">
        <v>239</v>
      </c>
      <c r="I154" s="57">
        <f t="shared" si="20"/>
        <v>1</v>
      </c>
      <c r="J154" s="58">
        <f t="shared" si="30"/>
        <v>239</v>
      </c>
    </row>
    <row r="155" spans="4:10" x14ac:dyDescent="0.25">
      <c r="D155" s="59" t="s">
        <v>123</v>
      </c>
      <c r="E155" s="60">
        <v>16</v>
      </c>
      <c r="F155" s="35" t="str">
        <f>_xlfn.CONCAT("475",E155,"334")</f>
        <v>47516334</v>
      </c>
      <c r="G155" s="35" t="s">
        <v>106</v>
      </c>
      <c r="H155" s="36">
        <v>125</v>
      </c>
      <c r="I155" s="37">
        <f t="shared" si="20"/>
        <v>1</v>
      </c>
      <c r="J155" s="38">
        <f>H155*I155</f>
        <v>125</v>
      </c>
    </row>
    <row r="156" spans="4:10" x14ac:dyDescent="0.25">
      <c r="D156" s="61"/>
      <c r="E156" s="62">
        <v>18</v>
      </c>
      <c r="F156" s="40" t="str">
        <f t="shared" ref="F156:F158" si="31">_xlfn.CONCAT("475",E156,"334")</f>
        <v>47518334</v>
      </c>
      <c r="G156" s="40" t="s">
        <v>106</v>
      </c>
      <c r="H156" s="41">
        <v>156</v>
      </c>
      <c r="I156" s="42">
        <f t="shared" si="20"/>
        <v>1</v>
      </c>
      <c r="J156" s="43">
        <f t="shared" ref="J156:J158" si="32">H156*I156</f>
        <v>156</v>
      </c>
    </row>
    <row r="157" spans="4:10" x14ac:dyDescent="0.25">
      <c r="D157" s="61"/>
      <c r="E157" s="63">
        <v>20</v>
      </c>
      <c r="F157" s="40" t="str">
        <f t="shared" si="31"/>
        <v>47520334</v>
      </c>
      <c r="G157" s="40" t="s">
        <v>106</v>
      </c>
      <c r="H157" s="41">
        <v>182</v>
      </c>
      <c r="I157" s="42">
        <f t="shared" si="20"/>
        <v>1</v>
      </c>
      <c r="J157" s="43">
        <f t="shared" si="32"/>
        <v>182</v>
      </c>
    </row>
    <row r="158" spans="4:10" ht="15.75" thickBot="1" x14ac:dyDescent="0.3">
      <c r="D158" s="64"/>
      <c r="E158" s="65">
        <v>24</v>
      </c>
      <c r="F158" s="45" t="str">
        <f t="shared" si="31"/>
        <v>47524334</v>
      </c>
      <c r="G158" s="45" t="s">
        <v>106</v>
      </c>
      <c r="H158" s="46">
        <v>239</v>
      </c>
      <c r="I158" s="47">
        <f t="shared" si="20"/>
        <v>1</v>
      </c>
      <c r="J158" s="48">
        <f t="shared" si="32"/>
        <v>239</v>
      </c>
    </row>
    <row r="159" spans="4:10" x14ac:dyDescent="0.25">
      <c r="D159" s="66" t="s">
        <v>124</v>
      </c>
      <c r="E159" s="67" t="s">
        <v>115</v>
      </c>
      <c r="F159" s="50">
        <v>48006134</v>
      </c>
      <c r="G159" s="50" t="s">
        <v>106</v>
      </c>
      <c r="H159" s="51">
        <v>126</v>
      </c>
      <c r="I159" s="52">
        <f t="shared" si="20"/>
        <v>1</v>
      </c>
      <c r="J159" s="53">
        <f>H159*I159</f>
        <v>126</v>
      </c>
    </row>
    <row r="160" spans="4:10" x14ac:dyDescent="0.25">
      <c r="D160" s="61"/>
      <c r="E160" s="62" t="s">
        <v>116</v>
      </c>
      <c r="F160" s="40">
        <v>48014134</v>
      </c>
      <c r="G160" s="40" t="s">
        <v>106</v>
      </c>
      <c r="H160" s="41">
        <v>203</v>
      </c>
      <c r="I160" s="42">
        <f t="shared" si="20"/>
        <v>1</v>
      </c>
      <c r="J160" s="43">
        <f t="shared" ref="J160:J162" si="33">H160*I160</f>
        <v>203</v>
      </c>
    </row>
    <row r="161" spans="2:12" x14ac:dyDescent="0.25">
      <c r="D161" s="61"/>
      <c r="E161" s="63" t="s">
        <v>41</v>
      </c>
      <c r="F161" s="40">
        <v>48020134</v>
      </c>
      <c r="G161" s="40" t="s">
        <v>106</v>
      </c>
      <c r="H161" s="41">
        <v>377</v>
      </c>
      <c r="I161" s="42">
        <f t="shared" si="20"/>
        <v>1</v>
      </c>
      <c r="J161" s="43">
        <f t="shared" si="33"/>
        <v>377</v>
      </c>
    </row>
    <row r="162" spans="2:12" ht="15.75" thickBot="1" x14ac:dyDescent="0.3">
      <c r="D162" s="68"/>
      <c r="E162" s="69" t="s">
        <v>44</v>
      </c>
      <c r="F162" s="55">
        <v>48024134</v>
      </c>
      <c r="G162" s="55" t="s">
        <v>106</v>
      </c>
      <c r="H162" s="56">
        <v>433</v>
      </c>
      <c r="I162" s="57">
        <f t="shared" si="20"/>
        <v>1</v>
      </c>
      <c r="J162" s="58">
        <f t="shared" si="33"/>
        <v>433</v>
      </c>
    </row>
    <row r="163" spans="2:12" x14ac:dyDescent="0.25">
      <c r="D163" s="59" t="s">
        <v>125</v>
      </c>
      <c r="E163" s="60" t="s">
        <v>115</v>
      </c>
      <c r="F163" s="35">
        <v>2262</v>
      </c>
      <c r="G163" s="35" t="s">
        <v>106</v>
      </c>
      <c r="H163" s="36">
        <v>6</v>
      </c>
      <c r="I163" s="37">
        <f t="shared" si="20"/>
        <v>1</v>
      </c>
      <c r="J163" s="38">
        <f>H163*I163</f>
        <v>6</v>
      </c>
    </row>
    <row r="164" spans="2:12" x14ac:dyDescent="0.25">
      <c r="D164" s="61"/>
      <c r="E164" s="62" t="s">
        <v>116</v>
      </c>
      <c r="F164" s="40">
        <v>2300</v>
      </c>
      <c r="G164" s="40" t="s">
        <v>106</v>
      </c>
      <c r="H164" s="41">
        <v>9</v>
      </c>
      <c r="I164" s="42">
        <f t="shared" si="20"/>
        <v>1</v>
      </c>
      <c r="J164" s="43">
        <f t="shared" ref="J164:J165" si="34">H164*I164</f>
        <v>9</v>
      </c>
    </row>
    <row r="165" spans="2:12" ht="15.75" thickBot="1" x14ac:dyDescent="0.3">
      <c r="D165" s="64"/>
      <c r="E165" s="65" t="s">
        <v>126</v>
      </c>
      <c r="F165" s="45">
        <v>2306</v>
      </c>
      <c r="G165" s="45" t="s">
        <v>106</v>
      </c>
      <c r="H165" s="46">
        <v>11</v>
      </c>
      <c r="I165" s="47">
        <f t="shared" si="20"/>
        <v>1</v>
      </c>
      <c r="J165" s="48">
        <f t="shared" si="34"/>
        <v>11</v>
      </c>
    </row>
    <row r="166" spans="2:12" x14ac:dyDescent="0.25">
      <c r="D166" s="66" t="s">
        <v>127</v>
      </c>
      <c r="E166" s="67" t="s">
        <v>115</v>
      </c>
      <c r="F166" s="50">
        <v>49512061</v>
      </c>
      <c r="G166" s="50" t="s">
        <v>106</v>
      </c>
      <c r="H166" s="51">
        <v>181</v>
      </c>
      <c r="I166" s="52">
        <f t="shared" si="20"/>
        <v>1</v>
      </c>
      <c r="J166" s="53">
        <f>H166*I166</f>
        <v>181</v>
      </c>
    </row>
    <row r="167" spans="2:12" x14ac:dyDescent="0.25">
      <c r="D167" s="61"/>
      <c r="E167" s="62" t="s">
        <v>116</v>
      </c>
      <c r="F167" s="40">
        <v>49512078</v>
      </c>
      <c r="G167" s="40" t="s">
        <v>106</v>
      </c>
      <c r="H167" s="41">
        <v>190</v>
      </c>
      <c r="I167" s="42">
        <f t="shared" si="20"/>
        <v>1</v>
      </c>
      <c r="J167" s="43">
        <f t="shared" ref="J167:J169" si="35">H167*I167</f>
        <v>190</v>
      </c>
    </row>
    <row r="168" spans="2:12" x14ac:dyDescent="0.25">
      <c r="D168" s="61"/>
      <c r="E168" s="63" t="s">
        <v>41</v>
      </c>
      <c r="F168" s="40">
        <v>49515088</v>
      </c>
      <c r="G168" s="40" t="s">
        <v>106</v>
      </c>
      <c r="H168" s="41" t="s">
        <v>128</v>
      </c>
      <c r="I168" s="42">
        <f t="shared" si="20"/>
        <v>1</v>
      </c>
      <c r="J168" s="43" t="s">
        <v>128</v>
      </c>
    </row>
    <row r="169" spans="2:12" ht="15.75" thickBot="1" x14ac:dyDescent="0.3">
      <c r="D169" s="68"/>
      <c r="E169" s="69" t="s">
        <v>44</v>
      </c>
      <c r="F169" s="55">
        <v>49518126</v>
      </c>
      <c r="G169" s="55" t="s">
        <v>106</v>
      </c>
      <c r="H169" s="56">
        <v>234</v>
      </c>
      <c r="I169" s="57">
        <f t="shared" si="20"/>
        <v>1</v>
      </c>
      <c r="J169" s="58">
        <f t="shared" si="35"/>
        <v>234</v>
      </c>
    </row>
    <row r="170" spans="2:12" x14ac:dyDescent="0.25">
      <c r="D170" s="59" t="s">
        <v>129</v>
      </c>
      <c r="E170" s="60" t="s">
        <v>115</v>
      </c>
      <c r="F170" s="35">
        <v>1235</v>
      </c>
      <c r="G170" s="35" t="s">
        <v>106</v>
      </c>
      <c r="H170" s="36">
        <v>7</v>
      </c>
      <c r="I170" s="37">
        <f t="shared" si="20"/>
        <v>1</v>
      </c>
      <c r="J170" s="38">
        <f>H170*I170</f>
        <v>7</v>
      </c>
    </row>
    <row r="171" spans="2:12" ht="15.75" thickBot="1" x14ac:dyDescent="0.3">
      <c r="D171" s="64"/>
      <c r="E171" s="71" t="s">
        <v>130</v>
      </c>
      <c r="F171" s="45">
        <v>1231</v>
      </c>
      <c r="G171" s="45" t="s">
        <v>106</v>
      </c>
      <c r="H171" s="46">
        <v>10</v>
      </c>
      <c r="I171" s="47">
        <f t="shared" si="20"/>
        <v>1</v>
      </c>
      <c r="J171" s="48">
        <f t="shared" ref="J171" si="36">H171*I171</f>
        <v>10</v>
      </c>
    </row>
    <row r="172" spans="2:12" ht="15.75" thickBot="1" x14ac:dyDescent="0.3">
      <c r="D172" s="72" t="s">
        <v>131</v>
      </c>
      <c r="E172" s="73" t="s">
        <v>132</v>
      </c>
      <c r="F172" s="74">
        <v>2860</v>
      </c>
      <c r="G172" s="74" t="s">
        <v>106</v>
      </c>
      <c r="H172" s="75">
        <v>6</v>
      </c>
      <c r="I172" s="76">
        <f t="shared" si="20"/>
        <v>1</v>
      </c>
      <c r="J172" s="77">
        <f>H172*I172</f>
        <v>6</v>
      </c>
    </row>
    <row r="175" spans="2:12" ht="30" x14ac:dyDescent="0.4">
      <c r="B175" s="27" t="s">
        <v>5</v>
      </c>
      <c r="C175" s="27"/>
      <c r="D175" s="27"/>
      <c r="E175" s="27"/>
      <c r="F175" s="27"/>
      <c r="G175" s="27"/>
      <c r="H175" s="27"/>
      <c r="I175" s="27"/>
      <c r="J175" s="27"/>
      <c r="K175" s="27"/>
      <c r="L175" s="27"/>
    </row>
    <row r="176" spans="2:12" ht="15.75" thickBot="1" x14ac:dyDescent="0.3"/>
    <row r="177" spans="2:12" ht="45.75" thickBot="1" x14ac:dyDescent="0.3">
      <c r="B177" s="78" t="s">
        <v>8</v>
      </c>
      <c r="C177" s="79" t="s">
        <v>9</v>
      </c>
      <c r="D177" s="79" t="s">
        <v>10</v>
      </c>
      <c r="E177" s="80" t="s">
        <v>11</v>
      </c>
      <c r="F177" s="81" t="s">
        <v>12</v>
      </c>
      <c r="G177" s="79" t="s">
        <v>13</v>
      </c>
      <c r="H177" s="82" t="s">
        <v>14</v>
      </c>
      <c r="I177" s="82" t="s">
        <v>133</v>
      </c>
      <c r="J177" s="82" t="s">
        <v>134</v>
      </c>
      <c r="K177" s="83" t="s">
        <v>15</v>
      </c>
      <c r="L177" s="84" t="s">
        <v>16</v>
      </c>
    </row>
    <row r="178" spans="2:12" x14ac:dyDescent="0.25">
      <c r="B178" s="34" t="s">
        <v>23</v>
      </c>
      <c r="C178" s="35" t="s">
        <v>135</v>
      </c>
      <c r="D178" s="35" t="s">
        <v>136</v>
      </c>
      <c r="E178" s="35" t="s">
        <v>137</v>
      </c>
      <c r="F178" s="85" t="s">
        <v>138</v>
      </c>
      <c r="G178" s="35" t="s">
        <v>22</v>
      </c>
      <c r="H178" s="36">
        <v>1646</v>
      </c>
      <c r="I178" s="36">
        <v>22</v>
      </c>
      <c r="J178" s="36"/>
      <c r="K178" s="37">
        <f t="shared" ref="K178:K210" si="37">$E$21</f>
        <v>1</v>
      </c>
      <c r="L178" s="38">
        <f t="shared" ref="L178:L199" si="38">(H178+J178)*K178</f>
        <v>1646</v>
      </c>
    </row>
    <row r="179" spans="2:12" x14ac:dyDescent="0.25">
      <c r="B179" s="39" t="s">
        <v>26</v>
      </c>
      <c r="C179" s="40" t="s">
        <v>135</v>
      </c>
      <c r="D179" s="40" t="s">
        <v>136</v>
      </c>
      <c r="E179" s="40" t="s">
        <v>139</v>
      </c>
      <c r="F179" s="86" t="s">
        <v>140</v>
      </c>
      <c r="G179" s="40" t="s">
        <v>22</v>
      </c>
      <c r="H179" s="41">
        <v>1815</v>
      </c>
      <c r="I179" s="41">
        <v>28</v>
      </c>
      <c r="J179" s="41"/>
      <c r="K179" s="42">
        <f t="shared" si="37"/>
        <v>1</v>
      </c>
      <c r="L179" s="43">
        <f t="shared" si="38"/>
        <v>1815</v>
      </c>
    </row>
    <row r="180" spans="2:12" x14ac:dyDescent="0.25">
      <c r="B180" s="39" t="s">
        <v>29</v>
      </c>
      <c r="C180" s="40" t="s">
        <v>135</v>
      </c>
      <c r="D180" s="40" t="s">
        <v>136</v>
      </c>
      <c r="E180" s="40" t="s">
        <v>141</v>
      </c>
      <c r="F180" s="86" t="s">
        <v>142</v>
      </c>
      <c r="G180" s="40" t="s">
        <v>22</v>
      </c>
      <c r="H180" s="41">
        <v>2132</v>
      </c>
      <c r="I180" s="41">
        <v>28</v>
      </c>
      <c r="J180" s="41"/>
      <c r="K180" s="42">
        <f t="shared" si="37"/>
        <v>1</v>
      </c>
      <c r="L180" s="43">
        <f t="shared" si="38"/>
        <v>2132</v>
      </c>
    </row>
    <row r="181" spans="2:12" x14ac:dyDescent="0.25">
      <c r="B181" s="39" t="s">
        <v>32</v>
      </c>
      <c r="C181" s="40" t="s">
        <v>135</v>
      </c>
      <c r="D181" s="40" t="s">
        <v>136</v>
      </c>
      <c r="E181" s="40" t="s">
        <v>143</v>
      </c>
      <c r="F181" s="86" t="s">
        <v>144</v>
      </c>
      <c r="G181" s="40" t="s">
        <v>22</v>
      </c>
      <c r="H181" s="41">
        <v>2565</v>
      </c>
      <c r="I181" s="41" t="s">
        <v>145</v>
      </c>
      <c r="J181" s="41"/>
      <c r="K181" s="42">
        <f t="shared" si="37"/>
        <v>1</v>
      </c>
      <c r="L181" s="43">
        <f t="shared" si="38"/>
        <v>2565</v>
      </c>
    </row>
    <row r="182" spans="2:12" x14ac:dyDescent="0.25">
      <c r="B182" s="39" t="s">
        <v>35</v>
      </c>
      <c r="C182" s="40" t="s">
        <v>135</v>
      </c>
      <c r="D182" s="40" t="s">
        <v>136</v>
      </c>
      <c r="E182" s="40" t="s">
        <v>146</v>
      </c>
      <c r="F182" s="86" t="s">
        <v>147</v>
      </c>
      <c r="G182" s="40" t="s">
        <v>22</v>
      </c>
      <c r="H182" s="41">
        <v>3341</v>
      </c>
      <c r="I182" s="41" t="s">
        <v>145</v>
      </c>
      <c r="J182" s="41"/>
      <c r="K182" s="42">
        <f t="shared" si="37"/>
        <v>1</v>
      </c>
      <c r="L182" s="43">
        <f t="shared" si="38"/>
        <v>3341</v>
      </c>
    </row>
    <row r="183" spans="2:12" x14ac:dyDescent="0.25">
      <c r="B183" s="39" t="s">
        <v>38</v>
      </c>
      <c r="C183" s="40" t="s">
        <v>135</v>
      </c>
      <c r="D183" s="40" t="s">
        <v>136</v>
      </c>
      <c r="E183" s="40" t="s">
        <v>148</v>
      </c>
      <c r="F183" s="86" t="s">
        <v>149</v>
      </c>
      <c r="G183" s="40" t="s">
        <v>22</v>
      </c>
      <c r="H183" s="41">
        <v>4194</v>
      </c>
      <c r="I183" s="41" t="s">
        <v>145</v>
      </c>
      <c r="J183" s="41"/>
      <c r="K183" s="42">
        <f t="shared" si="37"/>
        <v>1</v>
      </c>
      <c r="L183" s="43">
        <f t="shared" si="38"/>
        <v>4194</v>
      </c>
    </row>
    <row r="184" spans="2:12" x14ac:dyDescent="0.25">
      <c r="B184" s="39" t="s">
        <v>41</v>
      </c>
      <c r="C184" s="40" t="s">
        <v>135</v>
      </c>
      <c r="D184" s="40" t="s">
        <v>136</v>
      </c>
      <c r="E184" s="40" t="s">
        <v>150</v>
      </c>
      <c r="F184" s="86" t="s">
        <v>151</v>
      </c>
      <c r="G184" s="40" t="s">
        <v>22</v>
      </c>
      <c r="H184" s="41">
        <v>6687</v>
      </c>
      <c r="I184" s="41" t="s">
        <v>145</v>
      </c>
      <c r="J184" s="41"/>
      <c r="K184" s="42">
        <f t="shared" si="37"/>
        <v>1</v>
      </c>
      <c r="L184" s="43">
        <f t="shared" si="38"/>
        <v>6687</v>
      </c>
    </row>
    <row r="185" spans="2:12" x14ac:dyDescent="0.25">
      <c r="B185" s="39" t="s">
        <v>44</v>
      </c>
      <c r="C185" s="40" t="s">
        <v>135</v>
      </c>
      <c r="D185" s="40" t="s">
        <v>136</v>
      </c>
      <c r="E185" s="40" t="s">
        <v>152</v>
      </c>
      <c r="F185" s="86" t="s">
        <v>153</v>
      </c>
      <c r="G185" s="40" t="s">
        <v>22</v>
      </c>
      <c r="H185" s="41">
        <v>12988</v>
      </c>
      <c r="I185" s="41" t="s">
        <v>145</v>
      </c>
      <c r="J185" s="41"/>
      <c r="K185" s="42">
        <f t="shared" si="37"/>
        <v>1</v>
      </c>
      <c r="L185" s="43">
        <f t="shared" si="38"/>
        <v>12988</v>
      </c>
    </row>
    <row r="186" spans="2:12" ht="15.75" thickBot="1" x14ac:dyDescent="0.3">
      <c r="B186" s="44" t="s">
        <v>154</v>
      </c>
      <c r="C186" s="45" t="s">
        <v>135</v>
      </c>
      <c r="D186" s="45" t="s">
        <v>136</v>
      </c>
      <c r="E186" s="45" t="s">
        <v>155</v>
      </c>
      <c r="F186" s="87" t="s">
        <v>156</v>
      </c>
      <c r="G186" s="45" t="s">
        <v>22</v>
      </c>
      <c r="H186" s="46">
        <v>27649</v>
      </c>
      <c r="I186" s="46" t="s">
        <v>145</v>
      </c>
      <c r="J186" s="46"/>
      <c r="K186" s="47">
        <f t="shared" si="37"/>
        <v>1</v>
      </c>
      <c r="L186" s="48">
        <f t="shared" si="38"/>
        <v>27649</v>
      </c>
    </row>
    <row r="187" spans="2:12" x14ac:dyDescent="0.25">
      <c r="B187" s="34" t="s">
        <v>17</v>
      </c>
      <c r="C187" s="35" t="s">
        <v>157</v>
      </c>
      <c r="D187" s="35" t="s">
        <v>136</v>
      </c>
      <c r="E187" s="35" t="s">
        <v>158</v>
      </c>
      <c r="F187" s="85" t="s">
        <v>159</v>
      </c>
      <c r="G187" s="35" t="s">
        <v>22</v>
      </c>
      <c r="H187" s="36">
        <v>1536</v>
      </c>
      <c r="I187" s="36">
        <v>22</v>
      </c>
      <c r="J187" s="36"/>
      <c r="K187" s="37">
        <f t="shared" si="37"/>
        <v>1</v>
      </c>
      <c r="L187" s="38">
        <f t="shared" si="38"/>
        <v>1536</v>
      </c>
    </row>
    <row r="188" spans="2:12" x14ac:dyDescent="0.25">
      <c r="B188" s="39" t="s">
        <v>23</v>
      </c>
      <c r="C188" s="40" t="s">
        <v>157</v>
      </c>
      <c r="D188" s="40" t="s">
        <v>136</v>
      </c>
      <c r="E188" s="40" t="s">
        <v>160</v>
      </c>
      <c r="F188" s="86" t="s">
        <v>161</v>
      </c>
      <c r="G188" s="40" t="s">
        <v>22</v>
      </c>
      <c r="H188" s="41">
        <v>1670</v>
      </c>
      <c r="I188" s="41">
        <v>22</v>
      </c>
      <c r="J188" s="41"/>
      <c r="K188" s="42">
        <f t="shared" si="37"/>
        <v>1</v>
      </c>
      <c r="L188" s="43">
        <f t="shared" si="38"/>
        <v>1670</v>
      </c>
    </row>
    <row r="189" spans="2:12" x14ac:dyDescent="0.25">
      <c r="B189" s="39" t="s">
        <v>26</v>
      </c>
      <c r="C189" s="40" t="s">
        <v>157</v>
      </c>
      <c r="D189" s="40" t="s">
        <v>136</v>
      </c>
      <c r="E189" s="40" t="s">
        <v>162</v>
      </c>
      <c r="F189" s="86" t="s">
        <v>163</v>
      </c>
      <c r="G189" s="40" t="s">
        <v>22</v>
      </c>
      <c r="H189" s="41">
        <v>1983</v>
      </c>
      <c r="I189" s="41">
        <v>28</v>
      </c>
      <c r="J189" s="41"/>
      <c r="K189" s="42">
        <f t="shared" si="37"/>
        <v>1</v>
      </c>
      <c r="L189" s="43">
        <f t="shared" si="38"/>
        <v>1983</v>
      </c>
    </row>
    <row r="190" spans="2:12" x14ac:dyDescent="0.25">
      <c r="B190" s="39" t="s">
        <v>29</v>
      </c>
      <c r="C190" s="40" t="s">
        <v>157</v>
      </c>
      <c r="D190" s="40" t="s">
        <v>136</v>
      </c>
      <c r="E190" s="40" t="s">
        <v>164</v>
      </c>
      <c r="F190" s="86" t="s">
        <v>165</v>
      </c>
      <c r="G190" s="40" t="s">
        <v>22</v>
      </c>
      <c r="H190" s="41">
        <v>2353</v>
      </c>
      <c r="I190" s="41">
        <v>28</v>
      </c>
      <c r="J190" s="41"/>
      <c r="K190" s="42">
        <f t="shared" si="37"/>
        <v>1</v>
      </c>
      <c r="L190" s="43">
        <f t="shared" si="38"/>
        <v>2353</v>
      </c>
    </row>
    <row r="191" spans="2:12" x14ac:dyDescent="0.25">
      <c r="B191" s="39" t="s">
        <v>166</v>
      </c>
      <c r="C191" s="40" t="s">
        <v>157</v>
      </c>
      <c r="D191" s="40" t="s">
        <v>136</v>
      </c>
      <c r="E191" s="40" t="s">
        <v>167</v>
      </c>
      <c r="F191" s="86" t="s">
        <v>168</v>
      </c>
      <c r="G191" s="40" t="s">
        <v>22</v>
      </c>
      <c r="H191" s="41">
        <v>2830</v>
      </c>
      <c r="I191" s="41" t="s">
        <v>145</v>
      </c>
      <c r="J191" s="41"/>
      <c r="K191" s="42">
        <f t="shared" si="37"/>
        <v>1</v>
      </c>
      <c r="L191" s="43">
        <f t="shared" si="38"/>
        <v>2830</v>
      </c>
    </row>
    <row r="192" spans="2:12" x14ac:dyDescent="0.25">
      <c r="B192" s="39" t="s">
        <v>38</v>
      </c>
      <c r="C192" s="40" t="s">
        <v>157</v>
      </c>
      <c r="D192" s="40" t="s">
        <v>136</v>
      </c>
      <c r="E192" s="40" t="s">
        <v>169</v>
      </c>
      <c r="F192" s="86" t="s">
        <v>170</v>
      </c>
      <c r="G192" s="40" t="s">
        <v>22</v>
      </c>
      <c r="H192" s="41">
        <v>5251</v>
      </c>
      <c r="I192" s="41" t="s">
        <v>145</v>
      </c>
      <c r="J192" s="41"/>
      <c r="K192" s="42">
        <f t="shared" si="37"/>
        <v>1</v>
      </c>
      <c r="L192" s="43">
        <f t="shared" si="38"/>
        <v>5251</v>
      </c>
    </row>
    <row r="193" spans="2:12" x14ac:dyDescent="0.25">
      <c r="B193" s="39" t="s">
        <v>38</v>
      </c>
      <c r="C193" s="40" t="s">
        <v>157</v>
      </c>
      <c r="D193" s="40" t="s">
        <v>136</v>
      </c>
      <c r="E193" s="40" t="s">
        <v>171</v>
      </c>
      <c r="F193" s="86" t="s">
        <v>172</v>
      </c>
      <c r="G193" s="40" t="s">
        <v>22</v>
      </c>
      <c r="H193" s="41">
        <v>6439</v>
      </c>
      <c r="I193" s="41" t="s">
        <v>145</v>
      </c>
      <c r="J193" s="41"/>
      <c r="K193" s="42">
        <f t="shared" si="37"/>
        <v>1</v>
      </c>
      <c r="L193" s="43">
        <f t="shared" si="38"/>
        <v>6439</v>
      </c>
    </row>
    <row r="194" spans="2:12" x14ac:dyDescent="0.25">
      <c r="B194" s="39" t="s">
        <v>173</v>
      </c>
      <c r="C194" s="40" t="s">
        <v>157</v>
      </c>
      <c r="D194" s="40" t="s">
        <v>136</v>
      </c>
      <c r="E194" s="40" t="s">
        <v>174</v>
      </c>
      <c r="F194" s="86" t="s">
        <v>175</v>
      </c>
      <c r="G194" s="40" t="s">
        <v>22</v>
      </c>
      <c r="H194" s="41">
        <v>6687</v>
      </c>
      <c r="I194" s="41" t="s">
        <v>145</v>
      </c>
      <c r="J194" s="41"/>
      <c r="K194" s="42">
        <f t="shared" si="37"/>
        <v>1</v>
      </c>
      <c r="L194" s="43">
        <f t="shared" si="38"/>
        <v>6687</v>
      </c>
    </row>
    <row r="195" spans="2:12" ht="15.75" thickBot="1" x14ac:dyDescent="0.3">
      <c r="B195" s="44" t="s">
        <v>44</v>
      </c>
      <c r="C195" s="45" t="s">
        <v>157</v>
      </c>
      <c r="D195" s="45" t="s">
        <v>136</v>
      </c>
      <c r="E195" s="45" t="s">
        <v>176</v>
      </c>
      <c r="F195" s="87" t="s">
        <v>177</v>
      </c>
      <c r="G195" s="45" t="s">
        <v>22</v>
      </c>
      <c r="H195" s="46">
        <v>15007</v>
      </c>
      <c r="I195" s="46" t="s">
        <v>145</v>
      </c>
      <c r="J195" s="46"/>
      <c r="K195" s="47">
        <f t="shared" si="37"/>
        <v>1</v>
      </c>
      <c r="L195" s="48">
        <f t="shared" si="38"/>
        <v>15007</v>
      </c>
    </row>
    <row r="196" spans="2:12" x14ac:dyDescent="0.25">
      <c r="B196" s="34" t="s">
        <v>17</v>
      </c>
      <c r="C196" s="35" t="s">
        <v>178</v>
      </c>
      <c r="D196" s="35" t="s">
        <v>136</v>
      </c>
      <c r="E196" s="35" t="s">
        <v>179</v>
      </c>
      <c r="F196" s="85" t="s">
        <v>180</v>
      </c>
      <c r="G196" s="35" t="s">
        <v>22</v>
      </c>
      <c r="H196" s="36">
        <v>1606</v>
      </c>
      <c r="I196" s="36">
        <v>22</v>
      </c>
      <c r="J196" s="36"/>
      <c r="K196" s="37">
        <f t="shared" si="37"/>
        <v>1</v>
      </c>
      <c r="L196" s="38">
        <f t="shared" si="38"/>
        <v>1606</v>
      </c>
    </row>
    <row r="197" spans="2:12" x14ac:dyDescent="0.25">
      <c r="B197" s="39" t="s">
        <v>23</v>
      </c>
      <c r="C197" s="40" t="s">
        <v>178</v>
      </c>
      <c r="D197" s="40" t="s">
        <v>136</v>
      </c>
      <c r="E197" s="40" t="s">
        <v>181</v>
      </c>
      <c r="F197" s="86" t="s">
        <v>182</v>
      </c>
      <c r="G197" s="40" t="s">
        <v>22</v>
      </c>
      <c r="H197" s="41">
        <v>2026</v>
      </c>
      <c r="I197" s="41">
        <v>22</v>
      </c>
      <c r="J197" s="41"/>
      <c r="K197" s="42">
        <f t="shared" si="37"/>
        <v>1</v>
      </c>
      <c r="L197" s="43">
        <f t="shared" si="38"/>
        <v>2026</v>
      </c>
    </row>
    <row r="198" spans="2:12" x14ac:dyDescent="0.25">
      <c r="B198" s="39" t="s">
        <v>26</v>
      </c>
      <c r="C198" s="40" t="s">
        <v>178</v>
      </c>
      <c r="D198" s="40" t="s">
        <v>136</v>
      </c>
      <c r="E198" s="40" t="s">
        <v>183</v>
      </c>
      <c r="F198" s="86" t="s">
        <v>184</v>
      </c>
      <c r="G198" s="40" t="s">
        <v>22</v>
      </c>
      <c r="H198" s="41">
        <v>2413</v>
      </c>
      <c r="I198" s="41">
        <v>28</v>
      </c>
      <c r="J198" s="41"/>
      <c r="K198" s="42">
        <f t="shared" si="37"/>
        <v>1</v>
      </c>
      <c r="L198" s="43">
        <f t="shared" si="38"/>
        <v>2413</v>
      </c>
    </row>
    <row r="199" spans="2:12" ht="15.75" thickBot="1" x14ac:dyDescent="0.3">
      <c r="B199" s="44" t="s">
        <v>29</v>
      </c>
      <c r="C199" s="45" t="s">
        <v>178</v>
      </c>
      <c r="D199" s="45" t="s">
        <v>136</v>
      </c>
      <c r="E199" s="45" t="s">
        <v>185</v>
      </c>
      <c r="F199" s="87" t="s">
        <v>186</v>
      </c>
      <c r="G199" s="45" t="s">
        <v>22</v>
      </c>
      <c r="H199" s="46">
        <v>2753</v>
      </c>
      <c r="I199" s="46">
        <v>28</v>
      </c>
      <c r="J199" s="46"/>
      <c r="K199" s="47">
        <f t="shared" si="37"/>
        <v>1</v>
      </c>
      <c r="L199" s="48">
        <f t="shared" si="38"/>
        <v>2753</v>
      </c>
    </row>
    <row r="200" spans="2:12" x14ac:dyDescent="0.25">
      <c r="B200" s="49" t="s">
        <v>17</v>
      </c>
      <c r="C200" s="50" t="s">
        <v>187</v>
      </c>
      <c r="D200" s="50" t="s">
        <v>136</v>
      </c>
      <c r="E200" s="50" t="s">
        <v>188</v>
      </c>
      <c r="F200" s="88" t="s">
        <v>189</v>
      </c>
      <c r="G200" s="50" t="s">
        <v>22</v>
      </c>
      <c r="H200" s="51">
        <v>1994</v>
      </c>
      <c r="I200" s="51">
        <v>22</v>
      </c>
      <c r="J200" s="51"/>
      <c r="K200" s="52">
        <f t="shared" si="37"/>
        <v>1</v>
      </c>
      <c r="L200" s="53">
        <f>H200*K200</f>
        <v>1994</v>
      </c>
    </row>
    <row r="201" spans="2:12" x14ac:dyDescent="0.25">
      <c r="B201" s="39" t="s">
        <v>23</v>
      </c>
      <c r="C201" s="40" t="s">
        <v>187</v>
      </c>
      <c r="D201" s="40" t="s">
        <v>136</v>
      </c>
      <c r="E201" s="40" t="s">
        <v>190</v>
      </c>
      <c r="F201" s="86" t="s">
        <v>191</v>
      </c>
      <c r="G201" s="40" t="s">
        <v>22</v>
      </c>
      <c r="H201" s="41">
        <v>2151</v>
      </c>
      <c r="I201" s="41">
        <v>22</v>
      </c>
      <c r="J201" s="41"/>
      <c r="K201" s="42">
        <f t="shared" si="37"/>
        <v>1</v>
      </c>
      <c r="L201" s="43">
        <f t="shared" ref="L201:L208" si="39">H201*K201</f>
        <v>2151</v>
      </c>
    </row>
    <row r="202" spans="2:12" x14ac:dyDescent="0.25">
      <c r="B202" s="39" t="s">
        <v>26</v>
      </c>
      <c r="C202" s="40" t="s">
        <v>187</v>
      </c>
      <c r="D202" s="40" t="s">
        <v>136</v>
      </c>
      <c r="E202" s="40" t="s">
        <v>192</v>
      </c>
      <c r="F202" s="86" t="s">
        <v>193</v>
      </c>
      <c r="G202" s="40" t="s">
        <v>22</v>
      </c>
      <c r="H202" s="41">
        <v>2643</v>
      </c>
      <c r="I202" s="41">
        <v>28</v>
      </c>
      <c r="J202" s="41"/>
      <c r="K202" s="42">
        <f t="shared" si="37"/>
        <v>1</v>
      </c>
      <c r="L202" s="43">
        <f t="shared" si="39"/>
        <v>2643</v>
      </c>
    </row>
    <row r="203" spans="2:12" x14ac:dyDescent="0.25">
      <c r="B203" s="39" t="s">
        <v>29</v>
      </c>
      <c r="C203" s="40" t="s">
        <v>187</v>
      </c>
      <c r="D203" s="40" t="s">
        <v>136</v>
      </c>
      <c r="E203" s="40" t="s">
        <v>194</v>
      </c>
      <c r="F203" s="86" t="s">
        <v>195</v>
      </c>
      <c r="G203" s="40" t="s">
        <v>22</v>
      </c>
      <c r="H203" s="41">
        <v>3135</v>
      </c>
      <c r="I203" s="41">
        <v>28</v>
      </c>
      <c r="J203" s="41"/>
      <c r="K203" s="42">
        <f t="shared" si="37"/>
        <v>1</v>
      </c>
      <c r="L203" s="43">
        <f t="shared" si="39"/>
        <v>3135</v>
      </c>
    </row>
    <row r="204" spans="2:12" x14ac:dyDescent="0.25">
      <c r="B204" s="39" t="s">
        <v>32</v>
      </c>
      <c r="C204" s="40" t="s">
        <v>187</v>
      </c>
      <c r="D204" s="40" t="s">
        <v>136</v>
      </c>
      <c r="E204" s="40" t="s">
        <v>196</v>
      </c>
      <c r="F204" s="86" t="s">
        <v>197</v>
      </c>
      <c r="G204" s="40" t="s">
        <v>22</v>
      </c>
      <c r="H204" s="41">
        <v>3886</v>
      </c>
      <c r="I204" s="41" t="s">
        <v>145</v>
      </c>
      <c r="J204" s="41"/>
      <c r="K204" s="42">
        <f t="shared" si="37"/>
        <v>1</v>
      </c>
      <c r="L204" s="43">
        <f t="shared" si="39"/>
        <v>3886</v>
      </c>
    </row>
    <row r="205" spans="2:12" x14ac:dyDescent="0.25">
      <c r="B205" s="39" t="s">
        <v>35</v>
      </c>
      <c r="C205" s="40" t="s">
        <v>187</v>
      </c>
      <c r="D205" s="40" t="s">
        <v>136</v>
      </c>
      <c r="E205" s="40" t="s">
        <v>198</v>
      </c>
      <c r="F205" s="86" t="s">
        <v>199</v>
      </c>
      <c r="G205" s="40" t="s">
        <v>22</v>
      </c>
      <c r="H205" s="41">
        <v>4663</v>
      </c>
      <c r="I205" s="41" t="s">
        <v>145</v>
      </c>
      <c r="J205" s="41"/>
      <c r="K205" s="42">
        <f t="shared" si="37"/>
        <v>1</v>
      </c>
      <c r="L205" s="43">
        <f t="shared" si="39"/>
        <v>4663</v>
      </c>
    </row>
    <row r="206" spans="2:12" x14ac:dyDescent="0.25">
      <c r="B206" s="39" t="s">
        <v>38</v>
      </c>
      <c r="C206" s="40" t="s">
        <v>187</v>
      </c>
      <c r="D206" s="40" t="s">
        <v>136</v>
      </c>
      <c r="E206" s="40" t="s">
        <v>200</v>
      </c>
      <c r="F206" s="86" t="s">
        <v>201</v>
      </c>
      <c r="G206" s="40" t="s">
        <v>22</v>
      </c>
      <c r="H206" s="41">
        <v>6439</v>
      </c>
      <c r="I206" s="41" t="s">
        <v>145</v>
      </c>
      <c r="J206" s="41"/>
      <c r="K206" s="42">
        <f t="shared" si="37"/>
        <v>1</v>
      </c>
      <c r="L206" s="43">
        <f t="shared" si="39"/>
        <v>6439</v>
      </c>
    </row>
    <row r="207" spans="2:12" x14ac:dyDescent="0.25">
      <c r="B207" s="39" t="s">
        <v>41</v>
      </c>
      <c r="C207" s="40" t="s">
        <v>187</v>
      </c>
      <c r="D207" s="40" t="s">
        <v>136</v>
      </c>
      <c r="E207" s="40" t="s">
        <v>202</v>
      </c>
      <c r="F207" s="86" t="s">
        <v>203</v>
      </c>
      <c r="G207" s="40" t="s">
        <v>22</v>
      </c>
      <c r="H207" s="41">
        <v>7864</v>
      </c>
      <c r="I207" s="41" t="s">
        <v>145</v>
      </c>
      <c r="J207" s="41"/>
      <c r="K207" s="42">
        <f t="shared" si="37"/>
        <v>1</v>
      </c>
      <c r="L207" s="43">
        <f t="shared" si="39"/>
        <v>7864</v>
      </c>
    </row>
    <row r="208" spans="2:12" x14ac:dyDescent="0.25">
      <c r="B208" s="39" t="s">
        <v>44</v>
      </c>
      <c r="C208" s="40" t="s">
        <v>187</v>
      </c>
      <c r="D208" s="40" t="s">
        <v>136</v>
      </c>
      <c r="E208" s="40" t="s">
        <v>204</v>
      </c>
      <c r="F208" s="86" t="s">
        <v>205</v>
      </c>
      <c r="G208" s="40" t="s">
        <v>22</v>
      </c>
      <c r="H208" s="41">
        <v>16968</v>
      </c>
      <c r="I208" s="41" t="s">
        <v>145</v>
      </c>
      <c r="J208" s="41"/>
      <c r="K208" s="42">
        <f t="shared" si="37"/>
        <v>1</v>
      </c>
      <c r="L208" s="43">
        <f t="shared" si="39"/>
        <v>16968</v>
      </c>
    </row>
    <row r="209" spans="2:12" x14ac:dyDescent="0.25">
      <c r="B209" s="39" t="s">
        <v>154</v>
      </c>
      <c r="C209" s="40" t="s">
        <v>187</v>
      </c>
      <c r="D209" s="40" t="s">
        <v>136</v>
      </c>
      <c r="E209" s="40" t="s">
        <v>206</v>
      </c>
      <c r="F209" s="86" t="s">
        <v>207</v>
      </c>
      <c r="G209" s="40" t="s">
        <v>22</v>
      </c>
      <c r="H209" s="41">
        <v>30126</v>
      </c>
      <c r="I209" s="41" t="s">
        <v>145</v>
      </c>
      <c r="J209" s="41"/>
      <c r="K209" s="42">
        <f t="shared" si="37"/>
        <v>1</v>
      </c>
      <c r="L209" s="43">
        <f>H209*K209</f>
        <v>30126</v>
      </c>
    </row>
    <row r="210" spans="2:12" ht="15.75" thickBot="1" x14ac:dyDescent="0.3">
      <c r="B210" s="44" t="s">
        <v>208</v>
      </c>
      <c r="C210" s="45" t="s">
        <v>187</v>
      </c>
      <c r="D210" s="45" t="s">
        <v>136</v>
      </c>
      <c r="E210" s="45" t="s">
        <v>209</v>
      </c>
      <c r="F210" s="87" t="s">
        <v>210</v>
      </c>
      <c r="G210" s="45" t="s">
        <v>22</v>
      </c>
      <c r="H210" s="46">
        <v>44017</v>
      </c>
      <c r="I210" s="46" t="s">
        <v>145</v>
      </c>
      <c r="J210" s="46"/>
      <c r="K210" s="47">
        <f t="shared" si="37"/>
        <v>1</v>
      </c>
      <c r="L210" s="48">
        <f t="shared" ref="L210" si="40">H210*K210</f>
        <v>44017</v>
      </c>
    </row>
    <row r="213" spans="2:12" ht="30" x14ac:dyDescent="0.4">
      <c r="B213" s="27" t="s">
        <v>6</v>
      </c>
      <c r="C213" s="27"/>
      <c r="D213" s="27"/>
      <c r="E213" s="27"/>
      <c r="F213" s="27"/>
      <c r="G213" s="27"/>
      <c r="H213" s="27"/>
      <c r="I213" s="27"/>
      <c r="J213" s="27"/>
      <c r="K213" s="27"/>
      <c r="L213" s="27"/>
    </row>
    <row r="214" spans="2:12" ht="15.75" thickBot="1" x14ac:dyDescent="0.3"/>
    <row r="215" spans="2:12" ht="15.75" thickBot="1" x14ac:dyDescent="0.3">
      <c r="D215" s="28" t="s">
        <v>103</v>
      </c>
      <c r="E215" s="29" t="s">
        <v>8</v>
      </c>
      <c r="F215" s="30" t="s">
        <v>11</v>
      </c>
      <c r="G215" s="29" t="s">
        <v>13</v>
      </c>
      <c r="H215" s="31" t="s">
        <v>14</v>
      </c>
      <c r="I215" s="32" t="s">
        <v>15</v>
      </c>
      <c r="J215" s="33" t="s">
        <v>16</v>
      </c>
    </row>
    <row r="216" spans="2:12" x14ac:dyDescent="0.25">
      <c r="D216" s="59" t="s">
        <v>211</v>
      </c>
      <c r="E216" s="60" t="s">
        <v>105</v>
      </c>
      <c r="F216" s="35" t="str">
        <f>_xlfn.CONCAT("420",E216,"102")</f>
        <v>42006102</v>
      </c>
      <c r="G216" s="35" t="s">
        <v>106</v>
      </c>
      <c r="H216" s="36">
        <v>219</v>
      </c>
      <c r="I216" s="37">
        <f t="shared" ref="I216:I279" si="41">$E$21</f>
        <v>1</v>
      </c>
      <c r="J216" s="38">
        <f>H216*I216</f>
        <v>219</v>
      </c>
    </row>
    <row r="217" spans="2:12" x14ac:dyDescent="0.25">
      <c r="D217" s="61"/>
      <c r="E217" s="62" t="s">
        <v>107</v>
      </c>
      <c r="F217" s="40" t="str">
        <f t="shared" ref="F217:F228" si="42">_xlfn.CONCAT("420",E217,"102")</f>
        <v>42008102</v>
      </c>
      <c r="G217" s="40" t="s">
        <v>106</v>
      </c>
      <c r="H217" s="41">
        <v>240</v>
      </c>
      <c r="I217" s="42">
        <f t="shared" si="41"/>
        <v>1</v>
      </c>
      <c r="J217" s="43">
        <f t="shared" ref="J217:J228" si="43">H217*I217</f>
        <v>240</v>
      </c>
    </row>
    <row r="218" spans="2:12" x14ac:dyDescent="0.25">
      <c r="D218" s="61"/>
      <c r="E218" s="63">
        <v>10</v>
      </c>
      <c r="F218" s="40" t="str">
        <f t="shared" si="42"/>
        <v>42010102</v>
      </c>
      <c r="G218" s="40" t="s">
        <v>106</v>
      </c>
      <c r="H218" s="41">
        <v>259</v>
      </c>
      <c r="I218" s="42">
        <f t="shared" si="41"/>
        <v>1</v>
      </c>
      <c r="J218" s="43">
        <f t="shared" si="43"/>
        <v>259</v>
      </c>
    </row>
    <row r="219" spans="2:12" x14ac:dyDescent="0.25">
      <c r="D219" s="61"/>
      <c r="E219" s="63">
        <v>12</v>
      </c>
      <c r="F219" s="40" t="str">
        <f t="shared" si="42"/>
        <v>42012102</v>
      </c>
      <c r="G219" s="40" t="s">
        <v>106</v>
      </c>
      <c r="H219" s="41">
        <v>305</v>
      </c>
      <c r="I219" s="42">
        <f t="shared" si="41"/>
        <v>1</v>
      </c>
      <c r="J219" s="43">
        <f t="shared" si="43"/>
        <v>305</v>
      </c>
    </row>
    <row r="220" spans="2:12" x14ac:dyDescent="0.25">
      <c r="D220" s="61"/>
      <c r="E220" s="63">
        <v>14</v>
      </c>
      <c r="F220" s="40" t="str">
        <f t="shared" si="42"/>
        <v>42014102</v>
      </c>
      <c r="G220" s="40" t="s">
        <v>106</v>
      </c>
      <c r="H220" s="41">
        <v>374</v>
      </c>
      <c r="I220" s="42">
        <f t="shared" si="41"/>
        <v>1</v>
      </c>
      <c r="J220" s="43">
        <f t="shared" si="43"/>
        <v>374</v>
      </c>
    </row>
    <row r="221" spans="2:12" x14ac:dyDescent="0.25">
      <c r="D221" s="61"/>
      <c r="E221" s="63">
        <v>1514</v>
      </c>
      <c r="F221" s="40">
        <v>42014102</v>
      </c>
      <c r="G221" s="40" t="s">
        <v>106</v>
      </c>
      <c r="H221" s="41">
        <v>374</v>
      </c>
      <c r="I221" s="42">
        <f t="shared" si="41"/>
        <v>1</v>
      </c>
      <c r="J221" s="43">
        <f t="shared" si="43"/>
        <v>374</v>
      </c>
    </row>
    <row r="222" spans="2:12" x14ac:dyDescent="0.25">
      <c r="D222" s="61"/>
      <c r="E222" s="63">
        <v>16</v>
      </c>
      <c r="F222" s="40" t="str">
        <f t="shared" si="42"/>
        <v>42016102</v>
      </c>
      <c r="G222" s="40" t="s">
        <v>106</v>
      </c>
      <c r="H222" s="41">
        <v>572</v>
      </c>
      <c r="I222" s="42">
        <f t="shared" si="41"/>
        <v>1</v>
      </c>
      <c r="J222" s="43">
        <f t="shared" si="43"/>
        <v>572</v>
      </c>
    </row>
    <row r="223" spans="2:12" x14ac:dyDescent="0.25">
      <c r="D223" s="61"/>
      <c r="E223" s="63">
        <v>18</v>
      </c>
      <c r="F223" s="40" t="str">
        <f t="shared" si="42"/>
        <v>42018102</v>
      </c>
      <c r="G223" s="40" t="s">
        <v>106</v>
      </c>
      <c r="H223" s="41">
        <v>547</v>
      </c>
      <c r="I223" s="42">
        <f t="shared" si="41"/>
        <v>1</v>
      </c>
      <c r="J223" s="43">
        <f t="shared" si="43"/>
        <v>547</v>
      </c>
    </row>
    <row r="224" spans="2:12" x14ac:dyDescent="0.25">
      <c r="D224" s="61"/>
      <c r="E224" s="63">
        <v>20</v>
      </c>
      <c r="F224" s="40" t="str">
        <f t="shared" si="42"/>
        <v>42020102</v>
      </c>
      <c r="G224" s="40" t="s">
        <v>106</v>
      </c>
      <c r="H224" s="41">
        <v>1252</v>
      </c>
      <c r="I224" s="42">
        <f t="shared" si="41"/>
        <v>1</v>
      </c>
      <c r="J224" s="43">
        <f t="shared" si="43"/>
        <v>1252</v>
      </c>
    </row>
    <row r="225" spans="4:10" x14ac:dyDescent="0.25">
      <c r="D225" s="61"/>
      <c r="E225" s="63">
        <v>2021</v>
      </c>
      <c r="F225" s="40">
        <v>42020102</v>
      </c>
      <c r="G225" s="40" t="s">
        <v>106</v>
      </c>
      <c r="H225" s="41">
        <v>1252</v>
      </c>
      <c r="I225" s="42">
        <f t="shared" si="41"/>
        <v>1</v>
      </c>
      <c r="J225" s="43">
        <f t="shared" si="43"/>
        <v>1252</v>
      </c>
    </row>
    <row r="226" spans="4:10" x14ac:dyDescent="0.25">
      <c r="D226" s="61"/>
      <c r="E226" s="63">
        <v>24</v>
      </c>
      <c r="F226" s="40" t="str">
        <f t="shared" si="42"/>
        <v>42024102</v>
      </c>
      <c r="G226" s="40" t="s">
        <v>106</v>
      </c>
      <c r="H226" s="41">
        <v>2477</v>
      </c>
      <c r="I226" s="42">
        <f t="shared" si="41"/>
        <v>1</v>
      </c>
      <c r="J226" s="43">
        <f t="shared" si="43"/>
        <v>2477</v>
      </c>
    </row>
    <row r="227" spans="4:10" x14ac:dyDescent="0.25">
      <c r="D227" s="61"/>
      <c r="E227" s="63">
        <v>30</v>
      </c>
      <c r="F227" s="40" t="str">
        <f t="shared" si="42"/>
        <v>42030102</v>
      </c>
      <c r="G227" s="40" t="s">
        <v>106</v>
      </c>
      <c r="H227" s="41">
        <v>4475</v>
      </c>
      <c r="I227" s="42">
        <f t="shared" si="41"/>
        <v>1</v>
      </c>
      <c r="J227" s="43">
        <f t="shared" si="43"/>
        <v>4475</v>
      </c>
    </row>
    <row r="228" spans="4:10" ht="15.75" thickBot="1" x14ac:dyDescent="0.3">
      <c r="D228" s="64"/>
      <c r="E228" s="65">
        <v>36</v>
      </c>
      <c r="F228" s="45" t="str">
        <f t="shared" si="42"/>
        <v>42036102</v>
      </c>
      <c r="G228" s="45" t="s">
        <v>106</v>
      </c>
      <c r="H228" s="46">
        <v>9088</v>
      </c>
      <c r="I228" s="47">
        <f t="shared" si="41"/>
        <v>1</v>
      </c>
      <c r="J228" s="48">
        <f t="shared" si="43"/>
        <v>9088</v>
      </c>
    </row>
    <row r="229" spans="4:10" x14ac:dyDescent="0.25">
      <c r="D229" s="66" t="s">
        <v>212</v>
      </c>
      <c r="E229" s="67" t="s">
        <v>105</v>
      </c>
      <c r="F229" s="50" t="str">
        <f>_xlfn.CONCAT("435",E229,"102")</f>
        <v>43506102</v>
      </c>
      <c r="G229" s="50" t="s">
        <v>106</v>
      </c>
      <c r="H229" s="51">
        <v>18</v>
      </c>
      <c r="I229" s="52">
        <f t="shared" si="41"/>
        <v>1</v>
      </c>
      <c r="J229" s="53">
        <f>H229*I229</f>
        <v>18</v>
      </c>
    </row>
    <row r="230" spans="4:10" x14ac:dyDescent="0.25">
      <c r="D230" s="61"/>
      <c r="E230" s="62" t="s">
        <v>107</v>
      </c>
      <c r="F230" s="40" t="str">
        <f t="shared" ref="F230:F241" si="44">_xlfn.CONCAT("435",E230,"102")</f>
        <v>43508102</v>
      </c>
      <c r="G230" s="40" t="s">
        <v>106</v>
      </c>
      <c r="H230" s="41">
        <v>37</v>
      </c>
      <c r="I230" s="42">
        <f t="shared" si="41"/>
        <v>1</v>
      </c>
      <c r="J230" s="43">
        <f t="shared" ref="J230:J241" si="45">H230*I230</f>
        <v>37</v>
      </c>
    </row>
    <row r="231" spans="4:10" x14ac:dyDescent="0.25">
      <c r="D231" s="61"/>
      <c r="E231" s="63">
        <v>10</v>
      </c>
      <c r="F231" s="40" t="str">
        <f t="shared" si="44"/>
        <v>43510102</v>
      </c>
      <c r="G231" s="40" t="s">
        <v>106</v>
      </c>
      <c r="H231" s="41">
        <v>37</v>
      </c>
      <c r="I231" s="42">
        <f t="shared" si="41"/>
        <v>1</v>
      </c>
      <c r="J231" s="43">
        <f t="shared" si="45"/>
        <v>37</v>
      </c>
    </row>
    <row r="232" spans="4:10" x14ac:dyDescent="0.25">
      <c r="D232" s="61"/>
      <c r="E232" s="63">
        <v>12</v>
      </c>
      <c r="F232" s="40" t="str">
        <f t="shared" si="44"/>
        <v>43512102</v>
      </c>
      <c r="G232" s="40" t="s">
        <v>106</v>
      </c>
      <c r="H232" s="41">
        <v>37</v>
      </c>
      <c r="I232" s="42">
        <f t="shared" si="41"/>
        <v>1</v>
      </c>
      <c r="J232" s="43">
        <f t="shared" si="45"/>
        <v>37</v>
      </c>
    </row>
    <row r="233" spans="4:10" x14ac:dyDescent="0.25">
      <c r="D233" s="61"/>
      <c r="E233" s="63">
        <v>14</v>
      </c>
      <c r="F233" s="40" t="str">
        <f t="shared" si="44"/>
        <v>43514102</v>
      </c>
      <c r="G233" s="40" t="s">
        <v>106</v>
      </c>
      <c r="H233" s="41">
        <v>59</v>
      </c>
      <c r="I233" s="42">
        <f t="shared" si="41"/>
        <v>1</v>
      </c>
      <c r="J233" s="43">
        <f t="shared" si="45"/>
        <v>59</v>
      </c>
    </row>
    <row r="234" spans="4:10" x14ac:dyDescent="0.25">
      <c r="D234" s="61"/>
      <c r="E234" s="63">
        <v>1514</v>
      </c>
      <c r="F234" s="40">
        <v>43514102</v>
      </c>
      <c r="G234" s="40" t="s">
        <v>106</v>
      </c>
      <c r="H234" s="41">
        <v>59</v>
      </c>
      <c r="I234" s="42">
        <f t="shared" si="41"/>
        <v>1</v>
      </c>
      <c r="J234" s="43">
        <f t="shared" si="45"/>
        <v>59</v>
      </c>
    </row>
    <row r="235" spans="4:10" x14ac:dyDescent="0.25">
      <c r="D235" s="61"/>
      <c r="E235" s="63">
        <v>16</v>
      </c>
      <c r="F235" s="40" t="str">
        <f t="shared" si="44"/>
        <v>43516102</v>
      </c>
      <c r="G235" s="40" t="s">
        <v>106</v>
      </c>
      <c r="H235" s="41">
        <v>62</v>
      </c>
      <c r="I235" s="42">
        <f t="shared" si="41"/>
        <v>1</v>
      </c>
      <c r="J235" s="43">
        <f t="shared" si="45"/>
        <v>62</v>
      </c>
    </row>
    <row r="236" spans="4:10" x14ac:dyDescent="0.25">
      <c r="D236" s="61"/>
      <c r="E236" s="63">
        <v>18</v>
      </c>
      <c r="F236" s="40" t="str">
        <f t="shared" si="44"/>
        <v>43518102</v>
      </c>
      <c r="G236" s="40" t="s">
        <v>106</v>
      </c>
      <c r="H236" s="41">
        <v>68</v>
      </c>
      <c r="I236" s="42">
        <f t="shared" si="41"/>
        <v>1</v>
      </c>
      <c r="J236" s="43">
        <f t="shared" si="45"/>
        <v>68</v>
      </c>
    </row>
    <row r="237" spans="4:10" x14ac:dyDescent="0.25">
      <c r="D237" s="61"/>
      <c r="E237" s="63">
        <v>20</v>
      </c>
      <c r="F237" s="40" t="str">
        <f t="shared" si="44"/>
        <v>43520102</v>
      </c>
      <c r="G237" s="40" t="s">
        <v>106</v>
      </c>
      <c r="H237" s="41">
        <v>148</v>
      </c>
      <c r="I237" s="42">
        <f t="shared" si="41"/>
        <v>1</v>
      </c>
      <c r="J237" s="43">
        <f t="shared" si="45"/>
        <v>148</v>
      </c>
    </row>
    <row r="238" spans="4:10" x14ac:dyDescent="0.25">
      <c r="D238" s="61"/>
      <c r="E238" s="63">
        <v>2021</v>
      </c>
      <c r="F238" s="40">
        <v>43520102</v>
      </c>
      <c r="G238" s="40" t="s">
        <v>106</v>
      </c>
      <c r="H238" s="41">
        <v>148</v>
      </c>
      <c r="I238" s="42">
        <f t="shared" si="41"/>
        <v>1</v>
      </c>
      <c r="J238" s="43">
        <f t="shared" si="45"/>
        <v>148</v>
      </c>
    </row>
    <row r="239" spans="4:10" x14ac:dyDescent="0.25">
      <c r="D239" s="61"/>
      <c r="E239" s="63">
        <v>24</v>
      </c>
      <c r="F239" s="40" t="str">
        <f t="shared" si="44"/>
        <v>43524102</v>
      </c>
      <c r="G239" s="40" t="s">
        <v>106</v>
      </c>
      <c r="H239" s="41">
        <v>163</v>
      </c>
      <c r="I239" s="42">
        <f t="shared" si="41"/>
        <v>1</v>
      </c>
      <c r="J239" s="43">
        <f t="shared" si="45"/>
        <v>163</v>
      </c>
    </row>
    <row r="240" spans="4:10" x14ac:dyDescent="0.25">
      <c r="D240" s="61"/>
      <c r="E240" s="63">
        <v>30</v>
      </c>
      <c r="F240" s="40" t="str">
        <f t="shared" si="44"/>
        <v>43530102</v>
      </c>
      <c r="G240" s="40" t="s">
        <v>106</v>
      </c>
      <c r="H240" s="41">
        <v>306</v>
      </c>
      <c r="I240" s="42">
        <f t="shared" si="41"/>
        <v>1</v>
      </c>
      <c r="J240" s="43">
        <f t="shared" si="45"/>
        <v>306</v>
      </c>
    </row>
    <row r="241" spans="4:10" ht="15.75" thickBot="1" x14ac:dyDescent="0.3">
      <c r="D241" s="68"/>
      <c r="E241" s="69">
        <v>36</v>
      </c>
      <c r="F241" s="55" t="str">
        <f t="shared" si="44"/>
        <v>43536102</v>
      </c>
      <c r="G241" s="55" t="s">
        <v>106</v>
      </c>
      <c r="H241" s="56">
        <v>335</v>
      </c>
      <c r="I241" s="57">
        <f t="shared" si="41"/>
        <v>1</v>
      </c>
      <c r="J241" s="58">
        <f t="shared" si="45"/>
        <v>335</v>
      </c>
    </row>
    <row r="242" spans="4:10" x14ac:dyDescent="0.25">
      <c r="D242" s="59" t="s">
        <v>213</v>
      </c>
      <c r="E242" s="60" t="s">
        <v>17</v>
      </c>
      <c r="F242" s="35">
        <v>80803150</v>
      </c>
      <c r="G242" s="35" t="s">
        <v>106</v>
      </c>
      <c r="H242" s="36">
        <v>61</v>
      </c>
      <c r="I242" s="37">
        <f t="shared" si="41"/>
        <v>1</v>
      </c>
      <c r="J242" s="38">
        <f>H242*I242</f>
        <v>61</v>
      </c>
    </row>
    <row r="243" spans="4:10" x14ac:dyDescent="0.25">
      <c r="D243" s="61"/>
      <c r="E243" s="62" t="s">
        <v>214</v>
      </c>
      <c r="F243" s="40">
        <v>80804150</v>
      </c>
      <c r="G243" s="40" t="s">
        <v>106</v>
      </c>
      <c r="H243" s="41">
        <v>63</v>
      </c>
      <c r="I243" s="42">
        <f t="shared" si="41"/>
        <v>1</v>
      </c>
      <c r="J243" s="43">
        <f t="shared" ref="J243:J248" si="46">H243*I243</f>
        <v>63</v>
      </c>
    </row>
    <row r="244" spans="4:10" x14ac:dyDescent="0.25">
      <c r="D244" s="61"/>
      <c r="E244" s="63" t="s">
        <v>215</v>
      </c>
      <c r="F244" s="40">
        <v>80805150</v>
      </c>
      <c r="G244" s="40" t="s">
        <v>106</v>
      </c>
      <c r="H244" s="41">
        <v>63</v>
      </c>
      <c r="I244" s="42">
        <f t="shared" si="41"/>
        <v>1</v>
      </c>
      <c r="J244" s="43">
        <f t="shared" si="46"/>
        <v>63</v>
      </c>
    </row>
    <row r="245" spans="4:10" x14ac:dyDescent="0.25">
      <c r="D245" s="61"/>
      <c r="E245" s="63" t="s">
        <v>216</v>
      </c>
      <c r="F245" s="40">
        <v>80806150</v>
      </c>
      <c r="G245" s="40" t="s">
        <v>106</v>
      </c>
      <c r="H245" s="41">
        <v>88</v>
      </c>
      <c r="I245" s="42">
        <f t="shared" si="41"/>
        <v>1</v>
      </c>
      <c r="J245" s="43">
        <f t="shared" si="46"/>
        <v>88</v>
      </c>
    </row>
    <row r="246" spans="4:10" x14ac:dyDescent="0.25">
      <c r="D246" s="61"/>
      <c r="E246" s="63" t="s">
        <v>217</v>
      </c>
      <c r="F246" s="40">
        <v>80807150</v>
      </c>
      <c r="G246" s="40" t="s">
        <v>106</v>
      </c>
      <c r="H246" s="41">
        <v>88</v>
      </c>
      <c r="I246" s="42">
        <f t="shared" si="41"/>
        <v>1</v>
      </c>
      <c r="J246" s="43">
        <f t="shared" si="46"/>
        <v>88</v>
      </c>
    </row>
    <row r="247" spans="4:10" x14ac:dyDescent="0.25">
      <c r="D247" s="61"/>
      <c r="E247" s="63" t="s">
        <v>44</v>
      </c>
      <c r="F247" s="40">
        <v>80808150</v>
      </c>
      <c r="G247" s="40" t="s">
        <v>106</v>
      </c>
      <c r="H247" s="41">
        <v>88</v>
      </c>
      <c r="I247" s="42">
        <f t="shared" si="41"/>
        <v>1</v>
      </c>
      <c r="J247" s="43">
        <f t="shared" si="46"/>
        <v>88</v>
      </c>
    </row>
    <row r="248" spans="4:10" ht="15.75" thickBot="1" x14ac:dyDescent="0.3">
      <c r="D248" s="64"/>
      <c r="E248" s="65" t="s">
        <v>218</v>
      </c>
      <c r="F248" s="45">
        <v>80809150</v>
      </c>
      <c r="G248" s="45" t="s">
        <v>106</v>
      </c>
      <c r="H248" s="46">
        <v>88</v>
      </c>
      <c r="I248" s="47">
        <f t="shared" si="41"/>
        <v>1</v>
      </c>
      <c r="J248" s="48">
        <f t="shared" si="46"/>
        <v>88</v>
      </c>
    </row>
    <row r="249" spans="4:10" x14ac:dyDescent="0.25">
      <c r="D249" s="66" t="s">
        <v>112</v>
      </c>
      <c r="E249" s="67" t="s">
        <v>105</v>
      </c>
      <c r="F249" s="50">
        <v>71101890002</v>
      </c>
      <c r="G249" s="50" t="s">
        <v>106</v>
      </c>
      <c r="H249" s="51">
        <v>107</v>
      </c>
      <c r="I249" s="52">
        <f t="shared" si="41"/>
        <v>1</v>
      </c>
      <c r="J249" s="53">
        <f>H249*I249</f>
        <v>107</v>
      </c>
    </row>
    <row r="250" spans="4:10" x14ac:dyDescent="0.25">
      <c r="D250" s="61"/>
      <c r="E250" s="62" t="s">
        <v>107</v>
      </c>
      <c r="F250" s="40">
        <v>71101920002</v>
      </c>
      <c r="G250" s="40" t="s">
        <v>106</v>
      </c>
      <c r="H250" s="41">
        <v>117</v>
      </c>
      <c r="I250" s="42">
        <f t="shared" si="41"/>
        <v>1</v>
      </c>
      <c r="J250" s="43">
        <f t="shared" ref="J250:J261" si="47">H250*I250</f>
        <v>117</v>
      </c>
    </row>
    <row r="251" spans="4:10" x14ac:dyDescent="0.25">
      <c r="D251" s="61"/>
      <c r="E251" s="63">
        <v>10</v>
      </c>
      <c r="F251" s="40">
        <v>71102000002</v>
      </c>
      <c r="G251" s="40" t="s">
        <v>106</v>
      </c>
      <c r="H251" s="41">
        <v>137</v>
      </c>
      <c r="I251" s="42">
        <f t="shared" si="41"/>
        <v>1</v>
      </c>
      <c r="J251" s="43">
        <f t="shared" si="47"/>
        <v>137</v>
      </c>
    </row>
    <row r="252" spans="4:10" x14ac:dyDescent="0.25">
      <c r="D252" s="61"/>
      <c r="E252" s="63">
        <v>12</v>
      </c>
      <c r="F252" s="40">
        <v>71102060002</v>
      </c>
      <c r="G252" s="40" t="s">
        <v>106</v>
      </c>
      <c r="H252" s="41">
        <v>261</v>
      </c>
      <c r="I252" s="42">
        <f t="shared" si="41"/>
        <v>1</v>
      </c>
      <c r="J252" s="43">
        <f t="shared" si="47"/>
        <v>261</v>
      </c>
    </row>
    <row r="253" spans="4:10" x14ac:dyDescent="0.25">
      <c r="D253" s="61"/>
      <c r="E253" s="63">
        <v>14</v>
      </c>
      <c r="F253" s="40">
        <v>71102120002</v>
      </c>
      <c r="G253" s="40" t="s">
        <v>106</v>
      </c>
      <c r="H253" s="41">
        <v>274</v>
      </c>
      <c r="I253" s="42">
        <f t="shared" si="41"/>
        <v>1</v>
      </c>
      <c r="J253" s="43">
        <f t="shared" si="47"/>
        <v>274</v>
      </c>
    </row>
    <row r="254" spans="4:10" x14ac:dyDescent="0.25">
      <c r="D254" s="61"/>
      <c r="E254" s="63">
        <v>1514</v>
      </c>
      <c r="F254" s="40">
        <v>71102120002</v>
      </c>
      <c r="G254" s="40" t="s">
        <v>106</v>
      </c>
      <c r="H254" s="41">
        <v>274</v>
      </c>
      <c r="I254" s="42">
        <f t="shared" si="41"/>
        <v>1</v>
      </c>
      <c r="J254" s="43">
        <f t="shared" si="47"/>
        <v>274</v>
      </c>
    </row>
    <row r="255" spans="4:10" x14ac:dyDescent="0.25">
      <c r="D255" s="61"/>
      <c r="E255" s="63">
        <v>16</v>
      </c>
      <c r="F255" s="40">
        <v>71102180002</v>
      </c>
      <c r="G255" s="40" t="s">
        <v>106</v>
      </c>
      <c r="H255" s="41">
        <v>290</v>
      </c>
      <c r="I255" s="42">
        <f t="shared" si="41"/>
        <v>1</v>
      </c>
      <c r="J255" s="43">
        <f t="shared" si="47"/>
        <v>290</v>
      </c>
    </row>
    <row r="256" spans="4:10" x14ac:dyDescent="0.25">
      <c r="D256" s="61"/>
      <c r="E256" s="63">
        <v>18</v>
      </c>
      <c r="F256" s="40">
        <v>71102250002</v>
      </c>
      <c r="G256" s="40" t="s">
        <v>106</v>
      </c>
      <c r="H256" s="41">
        <v>317</v>
      </c>
      <c r="I256" s="42">
        <f t="shared" si="41"/>
        <v>1</v>
      </c>
      <c r="J256" s="43">
        <f t="shared" si="47"/>
        <v>317</v>
      </c>
    </row>
    <row r="257" spans="4:10" x14ac:dyDescent="0.25">
      <c r="D257" s="61"/>
      <c r="E257" s="63">
        <v>20</v>
      </c>
      <c r="F257" s="40">
        <v>71102280002</v>
      </c>
      <c r="G257" s="40" t="s">
        <v>106</v>
      </c>
      <c r="H257" s="41">
        <v>337</v>
      </c>
      <c r="I257" s="42">
        <f t="shared" si="41"/>
        <v>1</v>
      </c>
      <c r="J257" s="43">
        <f t="shared" si="47"/>
        <v>337</v>
      </c>
    </row>
    <row r="258" spans="4:10" x14ac:dyDescent="0.25">
      <c r="D258" s="61"/>
      <c r="E258" s="63">
        <v>2021</v>
      </c>
      <c r="F258" s="40">
        <v>71102280002</v>
      </c>
      <c r="G258" s="40" t="s">
        <v>106</v>
      </c>
      <c r="H258" s="41">
        <v>337</v>
      </c>
      <c r="I258" s="42">
        <f t="shared" si="41"/>
        <v>1</v>
      </c>
      <c r="J258" s="43">
        <f t="shared" si="47"/>
        <v>337</v>
      </c>
    </row>
    <row r="259" spans="4:10" x14ac:dyDescent="0.25">
      <c r="D259" s="61"/>
      <c r="E259" s="63">
        <v>24</v>
      </c>
      <c r="F259" s="40">
        <v>7111101002</v>
      </c>
      <c r="G259" s="40" t="s">
        <v>106</v>
      </c>
      <c r="H259" s="41">
        <v>963</v>
      </c>
      <c r="I259" s="42">
        <f t="shared" si="41"/>
        <v>1</v>
      </c>
      <c r="J259" s="43">
        <f t="shared" si="47"/>
        <v>963</v>
      </c>
    </row>
    <row r="260" spans="4:10" x14ac:dyDescent="0.25">
      <c r="D260" s="61"/>
      <c r="E260" s="63">
        <v>30</v>
      </c>
      <c r="F260" s="40">
        <v>7111474002</v>
      </c>
      <c r="G260" s="40" t="s">
        <v>106</v>
      </c>
      <c r="H260" s="41">
        <v>1416</v>
      </c>
      <c r="I260" s="42">
        <f t="shared" si="41"/>
        <v>1</v>
      </c>
      <c r="J260" s="43">
        <f t="shared" si="47"/>
        <v>1416</v>
      </c>
    </row>
    <row r="261" spans="4:10" ht="15.75" thickBot="1" x14ac:dyDescent="0.3">
      <c r="D261" s="68"/>
      <c r="E261" s="69">
        <v>36</v>
      </c>
      <c r="F261" s="55">
        <v>71119000002</v>
      </c>
      <c r="G261" s="55" t="s">
        <v>106</v>
      </c>
      <c r="H261" s="56">
        <v>1792</v>
      </c>
      <c r="I261" s="57">
        <f t="shared" si="41"/>
        <v>1</v>
      </c>
      <c r="J261" s="58">
        <f t="shared" si="47"/>
        <v>1792</v>
      </c>
    </row>
    <row r="262" spans="4:10" x14ac:dyDescent="0.25">
      <c r="D262" s="59" t="s">
        <v>219</v>
      </c>
      <c r="E262" s="60" t="s">
        <v>105</v>
      </c>
      <c r="F262" s="35" t="str">
        <f>_xlfn.CONCAT("427",E262,"103")</f>
        <v>42706103</v>
      </c>
      <c r="G262" s="35" t="s">
        <v>106</v>
      </c>
      <c r="H262" s="36">
        <v>218</v>
      </c>
      <c r="I262" s="37">
        <f t="shared" si="41"/>
        <v>1</v>
      </c>
      <c r="J262" s="38">
        <f>H262*I262</f>
        <v>218</v>
      </c>
    </row>
    <row r="263" spans="4:10" x14ac:dyDescent="0.25">
      <c r="D263" s="61"/>
      <c r="E263" s="62" t="s">
        <v>107</v>
      </c>
      <c r="F263" s="40" t="str">
        <f t="shared" ref="F263:F274" si="48">_xlfn.CONCAT("427",E263,"103")</f>
        <v>42708103</v>
      </c>
      <c r="G263" s="40" t="s">
        <v>106</v>
      </c>
      <c r="H263" s="41">
        <v>227</v>
      </c>
      <c r="I263" s="42">
        <f t="shared" si="41"/>
        <v>1</v>
      </c>
      <c r="J263" s="43">
        <f t="shared" ref="J263:J274" si="49">H263*I263</f>
        <v>227</v>
      </c>
    </row>
    <row r="264" spans="4:10" x14ac:dyDescent="0.25">
      <c r="D264" s="61"/>
      <c r="E264" s="63">
        <v>10</v>
      </c>
      <c r="F264" s="40" t="str">
        <f t="shared" si="48"/>
        <v>42710103</v>
      </c>
      <c r="G264" s="40" t="s">
        <v>106</v>
      </c>
      <c r="H264" s="41">
        <v>250</v>
      </c>
      <c r="I264" s="42">
        <f t="shared" si="41"/>
        <v>1</v>
      </c>
      <c r="J264" s="43">
        <f t="shared" si="49"/>
        <v>250</v>
      </c>
    </row>
    <row r="265" spans="4:10" x14ac:dyDescent="0.25">
      <c r="D265" s="61"/>
      <c r="E265" s="63">
        <v>12</v>
      </c>
      <c r="F265" s="40" t="str">
        <f t="shared" si="48"/>
        <v>42712103</v>
      </c>
      <c r="G265" s="40" t="s">
        <v>106</v>
      </c>
      <c r="H265" s="41">
        <v>261</v>
      </c>
      <c r="I265" s="42">
        <f t="shared" si="41"/>
        <v>1</v>
      </c>
      <c r="J265" s="43">
        <f t="shared" si="49"/>
        <v>261</v>
      </c>
    </row>
    <row r="266" spans="4:10" x14ac:dyDescent="0.25">
      <c r="D266" s="61"/>
      <c r="E266" s="63">
        <v>14</v>
      </c>
      <c r="F266" s="40" t="str">
        <f t="shared" si="48"/>
        <v>42714103</v>
      </c>
      <c r="G266" s="40" t="s">
        <v>106</v>
      </c>
      <c r="H266" s="41">
        <v>418</v>
      </c>
      <c r="I266" s="42">
        <f t="shared" si="41"/>
        <v>1</v>
      </c>
      <c r="J266" s="43">
        <f t="shared" si="49"/>
        <v>418</v>
      </c>
    </row>
    <row r="267" spans="4:10" x14ac:dyDescent="0.25">
      <c r="D267" s="61"/>
      <c r="E267" s="63">
        <v>1514</v>
      </c>
      <c r="F267" s="40">
        <v>42714102</v>
      </c>
      <c r="G267" s="40" t="s">
        <v>106</v>
      </c>
      <c r="H267" s="41">
        <v>418</v>
      </c>
      <c r="I267" s="42">
        <f t="shared" si="41"/>
        <v>1</v>
      </c>
      <c r="J267" s="43">
        <f t="shared" si="49"/>
        <v>418</v>
      </c>
    </row>
    <row r="268" spans="4:10" x14ac:dyDescent="0.25">
      <c r="D268" s="61"/>
      <c r="E268" s="63">
        <v>16</v>
      </c>
      <c r="F268" s="40" t="str">
        <f t="shared" si="48"/>
        <v>42716103</v>
      </c>
      <c r="G268" s="40" t="s">
        <v>106</v>
      </c>
      <c r="H268" s="41">
        <v>352</v>
      </c>
      <c r="I268" s="42">
        <f t="shared" si="41"/>
        <v>1</v>
      </c>
      <c r="J268" s="43">
        <f t="shared" si="49"/>
        <v>352</v>
      </c>
    </row>
    <row r="269" spans="4:10" x14ac:dyDescent="0.25">
      <c r="D269" s="61"/>
      <c r="E269" s="63">
        <v>18</v>
      </c>
      <c r="F269" s="40" t="str">
        <f t="shared" si="48"/>
        <v>42718103</v>
      </c>
      <c r="G269" s="40" t="s">
        <v>106</v>
      </c>
      <c r="H269" s="41">
        <v>391</v>
      </c>
      <c r="I269" s="42">
        <f t="shared" si="41"/>
        <v>1</v>
      </c>
      <c r="J269" s="43">
        <f t="shared" si="49"/>
        <v>391</v>
      </c>
    </row>
    <row r="270" spans="4:10" x14ac:dyDescent="0.25">
      <c r="D270" s="61"/>
      <c r="E270" s="63">
        <v>20</v>
      </c>
      <c r="F270" s="40" t="str">
        <f t="shared" si="48"/>
        <v>42720103</v>
      </c>
      <c r="G270" s="40" t="s">
        <v>106</v>
      </c>
      <c r="H270" s="41">
        <v>677</v>
      </c>
      <c r="I270" s="42">
        <f t="shared" si="41"/>
        <v>1</v>
      </c>
      <c r="J270" s="43">
        <f t="shared" si="49"/>
        <v>677</v>
      </c>
    </row>
    <row r="271" spans="4:10" x14ac:dyDescent="0.25">
      <c r="D271" s="61"/>
      <c r="E271" s="63">
        <v>2021</v>
      </c>
      <c r="F271" s="40">
        <v>42720103</v>
      </c>
      <c r="G271" s="40" t="s">
        <v>106</v>
      </c>
      <c r="H271" s="41">
        <v>677</v>
      </c>
      <c r="I271" s="42">
        <f t="shared" si="41"/>
        <v>1</v>
      </c>
      <c r="J271" s="43">
        <f t="shared" si="49"/>
        <v>677</v>
      </c>
    </row>
    <row r="272" spans="4:10" x14ac:dyDescent="0.25">
      <c r="D272" s="61"/>
      <c r="E272" s="63">
        <v>24</v>
      </c>
      <c r="F272" s="40" t="str">
        <f t="shared" si="48"/>
        <v>42724103</v>
      </c>
      <c r="G272" s="40" t="s">
        <v>106</v>
      </c>
      <c r="H272" s="41">
        <v>677</v>
      </c>
      <c r="I272" s="42">
        <f t="shared" si="41"/>
        <v>1</v>
      </c>
      <c r="J272" s="43">
        <f t="shared" si="49"/>
        <v>677</v>
      </c>
    </row>
    <row r="273" spans="4:10" x14ac:dyDescent="0.25">
      <c r="D273" s="61"/>
      <c r="E273" s="63">
        <v>30</v>
      </c>
      <c r="F273" s="40" t="str">
        <f t="shared" si="48"/>
        <v>42730103</v>
      </c>
      <c r="G273" s="40" t="s">
        <v>106</v>
      </c>
      <c r="H273" s="41">
        <v>2225</v>
      </c>
      <c r="I273" s="42">
        <f t="shared" si="41"/>
        <v>1</v>
      </c>
      <c r="J273" s="43">
        <f t="shared" si="49"/>
        <v>2225</v>
      </c>
    </row>
    <row r="274" spans="4:10" ht="15.75" thickBot="1" x14ac:dyDescent="0.3">
      <c r="D274" s="64"/>
      <c r="E274" s="65">
        <v>36</v>
      </c>
      <c r="F274" s="45" t="str">
        <f t="shared" si="48"/>
        <v>42736103</v>
      </c>
      <c r="G274" s="45" t="s">
        <v>106</v>
      </c>
      <c r="H274" s="46">
        <v>2574</v>
      </c>
      <c r="I274" s="47">
        <f t="shared" si="41"/>
        <v>1</v>
      </c>
      <c r="J274" s="48">
        <f t="shared" si="49"/>
        <v>2574</v>
      </c>
    </row>
    <row r="275" spans="4:10" x14ac:dyDescent="0.25">
      <c r="D275" s="66" t="s">
        <v>220</v>
      </c>
      <c r="E275" s="67" t="s">
        <v>105</v>
      </c>
      <c r="F275" s="50" t="str">
        <f>_xlfn.CONCAT("421",E275,"103")</f>
        <v>42106103</v>
      </c>
      <c r="G275" s="50" t="s">
        <v>106</v>
      </c>
      <c r="H275" s="51">
        <v>42</v>
      </c>
      <c r="I275" s="52">
        <f t="shared" si="41"/>
        <v>1</v>
      </c>
      <c r="J275" s="53">
        <f>H275*I275</f>
        <v>42</v>
      </c>
    </row>
    <row r="276" spans="4:10" x14ac:dyDescent="0.25">
      <c r="D276" s="61"/>
      <c r="E276" s="62" t="s">
        <v>107</v>
      </c>
      <c r="F276" s="40" t="str">
        <f t="shared" ref="F276:F287" si="50">_xlfn.CONCAT("421",E276,"103")</f>
        <v>42108103</v>
      </c>
      <c r="G276" s="40" t="s">
        <v>106</v>
      </c>
      <c r="H276" s="41">
        <v>42</v>
      </c>
      <c r="I276" s="42">
        <f t="shared" si="41"/>
        <v>1</v>
      </c>
      <c r="J276" s="43">
        <f t="shared" ref="J276:J287" si="51">H276*I276</f>
        <v>42</v>
      </c>
    </row>
    <row r="277" spans="4:10" x14ac:dyDescent="0.25">
      <c r="D277" s="61"/>
      <c r="E277" s="63">
        <v>10</v>
      </c>
      <c r="F277" s="40" t="str">
        <f t="shared" si="50"/>
        <v>42110103</v>
      </c>
      <c r="G277" s="40" t="s">
        <v>106</v>
      </c>
      <c r="H277" s="41">
        <v>42</v>
      </c>
      <c r="I277" s="42">
        <f t="shared" si="41"/>
        <v>1</v>
      </c>
      <c r="J277" s="43">
        <f t="shared" si="51"/>
        <v>42</v>
      </c>
    </row>
    <row r="278" spans="4:10" x14ac:dyDescent="0.25">
      <c r="D278" s="61"/>
      <c r="E278" s="63">
        <v>12</v>
      </c>
      <c r="F278" s="40" t="str">
        <f t="shared" si="50"/>
        <v>42112103</v>
      </c>
      <c r="G278" s="40" t="s">
        <v>106</v>
      </c>
      <c r="H278" s="41">
        <v>42</v>
      </c>
      <c r="I278" s="42">
        <f t="shared" si="41"/>
        <v>1</v>
      </c>
      <c r="J278" s="43">
        <f t="shared" si="51"/>
        <v>42</v>
      </c>
    </row>
    <row r="279" spans="4:10" x14ac:dyDescent="0.25">
      <c r="D279" s="61"/>
      <c r="E279" s="63">
        <v>14</v>
      </c>
      <c r="F279" s="40" t="str">
        <f t="shared" si="50"/>
        <v>42114103</v>
      </c>
      <c r="G279" s="40" t="s">
        <v>106</v>
      </c>
      <c r="H279" s="41">
        <v>42</v>
      </c>
      <c r="I279" s="42">
        <f t="shared" si="41"/>
        <v>1</v>
      </c>
      <c r="J279" s="43">
        <f t="shared" si="51"/>
        <v>42</v>
      </c>
    </row>
    <row r="280" spans="4:10" x14ac:dyDescent="0.25">
      <c r="D280" s="61"/>
      <c r="E280" s="63">
        <v>1514</v>
      </c>
      <c r="F280" s="40">
        <v>42114103</v>
      </c>
      <c r="G280" s="40" t="s">
        <v>106</v>
      </c>
      <c r="H280" s="41">
        <v>42</v>
      </c>
      <c r="I280" s="42">
        <f t="shared" ref="I280:I343" si="52">$E$21</f>
        <v>1</v>
      </c>
      <c r="J280" s="43">
        <f t="shared" si="51"/>
        <v>42</v>
      </c>
    </row>
    <row r="281" spans="4:10" x14ac:dyDescent="0.25">
      <c r="D281" s="61"/>
      <c r="E281" s="63">
        <v>16</v>
      </c>
      <c r="F281" s="40" t="str">
        <f t="shared" si="50"/>
        <v>42116103</v>
      </c>
      <c r="G281" s="40" t="s">
        <v>106</v>
      </c>
      <c r="H281" s="41">
        <v>99</v>
      </c>
      <c r="I281" s="42">
        <f t="shared" si="52"/>
        <v>1</v>
      </c>
      <c r="J281" s="43">
        <f t="shared" si="51"/>
        <v>99</v>
      </c>
    </row>
    <row r="282" spans="4:10" x14ac:dyDescent="0.25">
      <c r="D282" s="61"/>
      <c r="E282" s="63">
        <v>18</v>
      </c>
      <c r="F282" s="40" t="str">
        <f t="shared" si="50"/>
        <v>42118103</v>
      </c>
      <c r="G282" s="40" t="s">
        <v>106</v>
      </c>
      <c r="H282" s="41">
        <v>99</v>
      </c>
      <c r="I282" s="42">
        <f t="shared" si="52"/>
        <v>1</v>
      </c>
      <c r="J282" s="43">
        <f t="shared" si="51"/>
        <v>99</v>
      </c>
    </row>
    <row r="283" spans="4:10" x14ac:dyDescent="0.25">
      <c r="D283" s="61"/>
      <c r="E283" s="63">
        <v>20</v>
      </c>
      <c r="F283" s="40" t="str">
        <f t="shared" si="50"/>
        <v>42120103</v>
      </c>
      <c r="G283" s="40" t="s">
        <v>106</v>
      </c>
      <c r="H283" s="41">
        <v>244</v>
      </c>
      <c r="I283" s="42">
        <f t="shared" si="52"/>
        <v>1</v>
      </c>
      <c r="J283" s="43">
        <f t="shared" si="51"/>
        <v>244</v>
      </c>
    </row>
    <row r="284" spans="4:10" x14ac:dyDescent="0.25">
      <c r="D284" s="61"/>
      <c r="E284" s="63">
        <v>2021</v>
      </c>
      <c r="F284" s="40">
        <v>42120103</v>
      </c>
      <c r="G284" s="40" t="s">
        <v>106</v>
      </c>
      <c r="H284" s="41">
        <v>244</v>
      </c>
      <c r="I284" s="42">
        <f t="shared" si="52"/>
        <v>1</v>
      </c>
      <c r="J284" s="43">
        <f t="shared" si="51"/>
        <v>244</v>
      </c>
    </row>
    <row r="285" spans="4:10" x14ac:dyDescent="0.25">
      <c r="D285" s="61"/>
      <c r="E285" s="63">
        <v>24</v>
      </c>
      <c r="F285" s="40" t="str">
        <f t="shared" si="50"/>
        <v>42124103</v>
      </c>
      <c r="G285" s="40" t="s">
        <v>106</v>
      </c>
      <c r="H285" s="41">
        <v>743</v>
      </c>
      <c r="I285" s="42">
        <f t="shared" si="52"/>
        <v>1</v>
      </c>
      <c r="J285" s="43">
        <f t="shared" si="51"/>
        <v>743</v>
      </c>
    </row>
    <row r="286" spans="4:10" x14ac:dyDescent="0.25">
      <c r="D286" s="61"/>
      <c r="E286" s="63">
        <v>30</v>
      </c>
      <c r="F286" s="40" t="str">
        <f t="shared" si="50"/>
        <v>42130103</v>
      </c>
      <c r="G286" s="40" t="s">
        <v>106</v>
      </c>
      <c r="H286" s="41">
        <v>743</v>
      </c>
      <c r="I286" s="42">
        <f t="shared" si="52"/>
        <v>1</v>
      </c>
      <c r="J286" s="43">
        <f t="shared" si="51"/>
        <v>743</v>
      </c>
    </row>
    <row r="287" spans="4:10" ht="15.75" thickBot="1" x14ac:dyDescent="0.3">
      <c r="D287" s="68"/>
      <c r="E287" s="69">
        <v>36</v>
      </c>
      <c r="F287" s="55" t="str">
        <f t="shared" si="50"/>
        <v>42136103</v>
      </c>
      <c r="G287" s="55" t="s">
        <v>106</v>
      </c>
      <c r="H287" s="56">
        <v>743</v>
      </c>
      <c r="I287" s="57">
        <f t="shared" si="52"/>
        <v>1</v>
      </c>
      <c r="J287" s="58">
        <f t="shared" si="51"/>
        <v>743</v>
      </c>
    </row>
    <row r="288" spans="4:10" x14ac:dyDescent="0.25">
      <c r="D288" s="59" t="s">
        <v>221</v>
      </c>
      <c r="E288" s="60" t="s">
        <v>105</v>
      </c>
      <c r="F288" s="35" t="str">
        <f>_xlfn.CONCAT("405",E288,"020")</f>
        <v>40506020</v>
      </c>
      <c r="G288" s="35" t="s">
        <v>106</v>
      </c>
      <c r="H288" s="36">
        <v>713</v>
      </c>
      <c r="I288" s="37">
        <f t="shared" si="52"/>
        <v>1</v>
      </c>
      <c r="J288" s="38">
        <f>H288*I288</f>
        <v>713</v>
      </c>
    </row>
    <row r="289" spans="4:10" x14ac:dyDescent="0.25">
      <c r="D289" s="61"/>
      <c r="E289" s="62" t="s">
        <v>107</v>
      </c>
      <c r="F289" s="40" t="str">
        <f t="shared" ref="F289:F298" si="53">_xlfn.CONCAT("405",E289,"020")</f>
        <v>40508020</v>
      </c>
      <c r="G289" s="40" t="s">
        <v>106</v>
      </c>
      <c r="H289" s="41">
        <v>745</v>
      </c>
      <c r="I289" s="42">
        <f t="shared" si="52"/>
        <v>1</v>
      </c>
      <c r="J289" s="43">
        <f t="shared" ref="J289:J298" si="54">H289*I289</f>
        <v>745</v>
      </c>
    </row>
    <row r="290" spans="4:10" x14ac:dyDescent="0.25">
      <c r="D290" s="61"/>
      <c r="E290" s="63">
        <v>10</v>
      </c>
      <c r="F290" s="40" t="str">
        <f t="shared" si="53"/>
        <v>40510020</v>
      </c>
      <c r="G290" s="40" t="s">
        <v>106</v>
      </c>
      <c r="H290" s="41">
        <v>949</v>
      </c>
      <c r="I290" s="42">
        <f t="shared" si="52"/>
        <v>1</v>
      </c>
      <c r="J290" s="43">
        <f t="shared" si="54"/>
        <v>949</v>
      </c>
    </row>
    <row r="291" spans="4:10" x14ac:dyDescent="0.25">
      <c r="D291" s="61"/>
      <c r="E291" s="63">
        <v>12</v>
      </c>
      <c r="F291" s="40" t="str">
        <f t="shared" si="53"/>
        <v>40512020</v>
      </c>
      <c r="G291" s="40" t="s">
        <v>106</v>
      </c>
      <c r="H291" s="41">
        <v>1086</v>
      </c>
      <c r="I291" s="42">
        <f t="shared" si="52"/>
        <v>1</v>
      </c>
      <c r="J291" s="43">
        <f t="shared" si="54"/>
        <v>1086</v>
      </c>
    </row>
    <row r="292" spans="4:10" x14ac:dyDescent="0.25">
      <c r="D292" s="61"/>
      <c r="E292" s="63">
        <v>14</v>
      </c>
      <c r="F292" s="40" t="str">
        <f t="shared" si="53"/>
        <v>40514020</v>
      </c>
      <c r="G292" s="40" t="s">
        <v>106</v>
      </c>
      <c r="H292" s="41">
        <v>1361</v>
      </c>
      <c r="I292" s="42">
        <f t="shared" si="52"/>
        <v>1</v>
      </c>
      <c r="J292" s="43">
        <f t="shared" si="54"/>
        <v>1361</v>
      </c>
    </row>
    <row r="293" spans="4:10" x14ac:dyDescent="0.25">
      <c r="D293" s="61"/>
      <c r="E293" s="63">
        <v>16</v>
      </c>
      <c r="F293" s="40" t="str">
        <f t="shared" si="53"/>
        <v>40516020</v>
      </c>
      <c r="G293" s="40" t="s">
        <v>106</v>
      </c>
      <c r="H293" s="41">
        <v>2062</v>
      </c>
      <c r="I293" s="42">
        <f t="shared" si="52"/>
        <v>1</v>
      </c>
      <c r="J293" s="43">
        <f t="shared" si="54"/>
        <v>2062</v>
      </c>
    </row>
    <row r="294" spans="4:10" x14ac:dyDescent="0.25">
      <c r="D294" s="61"/>
      <c r="E294" s="63">
        <v>18</v>
      </c>
      <c r="F294" s="40" t="str">
        <f t="shared" si="53"/>
        <v>40518020</v>
      </c>
      <c r="G294" s="40" t="s">
        <v>106</v>
      </c>
      <c r="H294" s="41">
        <v>2437</v>
      </c>
      <c r="I294" s="42">
        <f t="shared" si="52"/>
        <v>1</v>
      </c>
      <c r="J294" s="43">
        <f t="shared" si="54"/>
        <v>2437</v>
      </c>
    </row>
    <row r="295" spans="4:10" x14ac:dyDescent="0.25">
      <c r="D295" s="61"/>
      <c r="E295" s="63">
        <v>20</v>
      </c>
      <c r="F295" s="40" t="str">
        <f t="shared" si="53"/>
        <v>40520020</v>
      </c>
      <c r="G295" s="40" t="s">
        <v>106</v>
      </c>
      <c r="H295" s="41">
        <v>2760</v>
      </c>
      <c r="I295" s="42">
        <f t="shared" si="52"/>
        <v>1</v>
      </c>
      <c r="J295" s="43">
        <f t="shared" si="54"/>
        <v>2760</v>
      </c>
    </row>
    <row r="296" spans="4:10" x14ac:dyDescent="0.25">
      <c r="D296" s="61"/>
      <c r="E296" s="63">
        <v>2021</v>
      </c>
      <c r="F296" s="40" t="s">
        <v>128</v>
      </c>
      <c r="G296" s="40" t="s">
        <v>106</v>
      </c>
      <c r="H296" s="41" t="s">
        <v>128</v>
      </c>
      <c r="I296" s="42">
        <f t="shared" si="52"/>
        <v>1</v>
      </c>
      <c r="J296" s="43" t="s">
        <v>128</v>
      </c>
    </row>
    <row r="297" spans="4:10" x14ac:dyDescent="0.25">
      <c r="D297" s="61"/>
      <c r="E297" s="63">
        <v>24</v>
      </c>
      <c r="F297" s="40" t="str">
        <f t="shared" si="53"/>
        <v>40524020</v>
      </c>
      <c r="G297" s="40" t="s">
        <v>106</v>
      </c>
      <c r="H297" s="41">
        <v>6068</v>
      </c>
      <c r="I297" s="42">
        <f t="shared" si="52"/>
        <v>1</v>
      </c>
      <c r="J297" s="43">
        <f t="shared" si="54"/>
        <v>6068</v>
      </c>
    </row>
    <row r="298" spans="4:10" x14ac:dyDescent="0.25">
      <c r="D298" s="61"/>
      <c r="E298" s="63">
        <v>30</v>
      </c>
      <c r="F298" s="40" t="str">
        <f t="shared" si="53"/>
        <v>40530020</v>
      </c>
      <c r="G298" s="40" t="s">
        <v>106</v>
      </c>
      <c r="H298" s="41">
        <v>11579</v>
      </c>
      <c r="I298" s="42">
        <f t="shared" si="52"/>
        <v>1</v>
      </c>
      <c r="J298" s="43">
        <f t="shared" si="54"/>
        <v>11579</v>
      </c>
    </row>
    <row r="299" spans="4:10" ht="15.75" thickBot="1" x14ac:dyDescent="0.3">
      <c r="D299" s="64"/>
      <c r="E299" s="65">
        <v>36</v>
      </c>
      <c r="F299" s="45" t="s">
        <v>128</v>
      </c>
      <c r="G299" s="45" t="s">
        <v>106</v>
      </c>
      <c r="H299" s="46" t="s">
        <v>128</v>
      </c>
      <c r="I299" s="47">
        <f t="shared" si="52"/>
        <v>1</v>
      </c>
      <c r="J299" s="48" t="s">
        <v>128</v>
      </c>
    </row>
    <row r="300" spans="4:10" x14ac:dyDescent="0.25">
      <c r="D300" s="66" t="s">
        <v>222</v>
      </c>
      <c r="E300" s="67" t="s">
        <v>105</v>
      </c>
      <c r="F300" s="50" t="str">
        <f>_xlfn.CONCAT("405",E300,"060")</f>
        <v>40506060</v>
      </c>
      <c r="G300" s="50" t="s">
        <v>106</v>
      </c>
      <c r="H300" s="51">
        <v>873</v>
      </c>
      <c r="I300" s="52">
        <f t="shared" si="52"/>
        <v>1</v>
      </c>
      <c r="J300" s="53">
        <f>H300*I300</f>
        <v>873</v>
      </c>
    </row>
    <row r="301" spans="4:10" x14ac:dyDescent="0.25">
      <c r="D301" s="61"/>
      <c r="E301" s="62" t="s">
        <v>107</v>
      </c>
      <c r="F301" s="40" t="str">
        <f t="shared" ref="F301:F307" si="55">_xlfn.CONCAT("405",E301,"060")</f>
        <v>40508060</v>
      </c>
      <c r="G301" s="40" t="s">
        <v>106</v>
      </c>
      <c r="H301" s="41">
        <v>1074</v>
      </c>
      <c r="I301" s="42">
        <f t="shared" si="52"/>
        <v>1</v>
      </c>
      <c r="J301" s="43">
        <f t="shared" ref="J301:J307" si="56">H301*I301</f>
        <v>1074</v>
      </c>
    </row>
    <row r="302" spans="4:10" x14ac:dyDescent="0.25">
      <c r="D302" s="61"/>
      <c r="E302" s="63">
        <v>10</v>
      </c>
      <c r="F302" s="40" t="str">
        <f t="shared" si="55"/>
        <v>40510060</v>
      </c>
      <c r="G302" s="40" t="s">
        <v>106</v>
      </c>
      <c r="H302" s="41">
        <v>1282</v>
      </c>
      <c r="I302" s="42">
        <f t="shared" si="52"/>
        <v>1</v>
      </c>
      <c r="J302" s="43">
        <f t="shared" si="56"/>
        <v>1282</v>
      </c>
    </row>
    <row r="303" spans="4:10" x14ac:dyDescent="0.25">
      <c r="D303" s="61"/>
      <c r="E303" s="63">
        <v>12</v>
      </c>
      <c r="F303" s="40" t="str">
        <f t="shared" si="55"/>
        <v>40512060</v>
      </c>
      <c r="G303" s="40" t="s">
        <v>106</v>
      </c>
      <c r="H303" s="41">
        <v>1602</v>
      </c>
      <c r="I303" s="42">
        <f t="shared" si="52"/>
        <v>1</v>
      </c>
      <c r="J303" s="43">
        <f t="shared" si="56"/>
        <v>1602</v>
      </c>
    </row>
    <row r="304" spans="4:10" x14ac:dyDescent="0.25">
      <c r="D304" s="61"/>
      <c r="E304" s="63">
        <v>1514</v>
      </c>
      <c r="F304" s="40">
        <v>40515060</v>
      </c>
      <c r="G304" s="40" t="s">
        <v>106</v>
      </c>
      <c r="H304" s="41">
        <v>2024</v>
      </c>
      <c r="I304" s="42">
        <f t="shared" si="52"/>
        <v>1</v>
      </c>
      <c r="J304" s="43">
        <f t="shared" si="56"/>
        <v>2024</v>
      </c>
    </row>
    <row r="305" spans="4:10" x14ac:dyDescent="0.25">
      <c r="D305" s="61"/>
      <c r="E305" s="63">
        <v>16</v>
      </c>
      <c r="F305" s="40" t="str">
        <f t="shared" si="55"/>
        <v>40516060</v>
      </c>
      <c r="G305" s="40" t="s">
        <v>106</v>
      </c>
      <c r="H305" s="41">
        <v>2569</v>
      </c>
      <c r="I305" s="42">
        <f t="shared" si="52"/>
        <v>1</v>
      </c>
      <c r="J305" s="43">
        <f t="shared" si="56"/>
        <v>2569</v>
      </c>
    </row>
    <row r="306" spans="4:10" x14ac:dyDescent="0.25">
      <c r="D306" s="61"/>
      <c r="E306" s="63">
        <v>18</v>
      </c>
      <c r="F306" s="40" t="str">
        <f t="shared" si="55"/>
        <v>40518060</v>
      </c>
      <c r="G306" s="40" t="s">
        <v>106</v>
      </c>
      <c r="H306" s="41">
        <v>3502</v>
      </c>
      <c r="I306" s="42">
        <f t="shared" si="52"/>
        <v>1</v>
      </c>
      <c r="J306" s="43">
        <f t="shared" si="56"/>
        <v>3502</v>
      </c>
    </row>
    <row r="307" spans="4:10" x14ac:dyDescent="0.25">
      <c r="D307" s="61"/>
      <c r="E307" s="63">
        <v>20</v>
      </c>
      <c r="F307" s="40" t="str">
        <f t="shared" si="55"/>
        <v>40520060</v>
      </c>
      <c r="G307" s="40" t="s">
        <v>106</v>
      </c>
      <c r="H307" s="41">
        <v>2936</v>
      </c>
      <c r="I307" s="42">
        <f t="shared" si="52"/>
        <v>1</v>
      </c>
      <c r="J307" s="43">
        <f t="shared" si="56"/>
        <v>2936</v>
      </c>
    </row>
    <row r="308" spans="4:10" ht="15.75" thickBot="1" x14ac:dyDescent="0.3">
      <c r="D308" s="68"/>
      <c r="E308" s="69">
        <v>2021</v>
      </c>
      <c r="F308" s="55" t="s">
        <v>128</v>
      </c>
      <c r="G308" s="55" t="s">
        <v>106</v>
      </c>
      <c r="H308" s="56" t="s">
        <v>128</v>
      </c>
      <c r="I308" s="57">
        <f t="shared" si="52"/>
        <v>1</v>
      </c>
      <c r="J308" s="58" t="s">
        <v>128</v>
      </c>
    </row>
    <row r="309" spans="4:10" ht="15" customHeight="1" x14ac:dyDescent="0.25">
      <c r="D309" s="59" t="s">
        <v>223</v>
      </c>
      <c r="E309" s="60" t="s">
        <v>105</v>
      </c>
      <c r="F309" s="35" t="str">
        <f>_xlfn.CONCAT("405",E309,"080")</f>
        <v>40506080</v>
      </c>
      <c r="G309" s="35" t="s">
        <v>106</v>
      </c>
      <c r="H309" s="36">
        <v>1395</v>
      </c>
      <c r="I309" s="37">
        <f t="shared" si="52"/>
        <v>1</v>
      </c>
      <c r="J309" s="38">
        <f>H309*I309</f>
        <v>1395</v>
      </c>
    </row>
    <row r="310" spans="4:10" x14ac:dyDescent="0.25">
      <c r="D310" s="61"/>
      <c r="E310" s="62" t="s">
        <v>107</v>
      </c>
      <c r="F310" s="40" t="str">
        <f t="shared" ref="F310:F320" si="57">_xlfn.CONCAT("405",E310,"080")</f>
        <v>40508080</v>
      </c>
      <c r="G310" s="40" t="s">
        <v>106</v>
      </c>
      <c r="H310" s="41">
        <v>1395</v>
      </c>
      <c r="I310" s="42">
        <f t="shared" si="52"/>
        <v>1</v>
      </c>
      <c r="J310" s="43">
        <f t="shared" ref="J310:J320" si="58">H310*I310</f>
        <v>1395</v>
      </c>
    </row>
    <row r="311" spans="4:10" x14ac:dyDescent="0.25">
      <c r="D311" s="61"/>
      <c r="E311" s="63">
        <v>10</v>
      </c>
      <c r="F311" s="40" t="str">
        <f t="shared" si="57"/>
        <v>40510080</v>
      </c>
      <c r="G311" s="40" t="s">
        <v>106</v>
      </c>
      <c r="H311" s="41">
        <v>1715</v>
      </c>
      <c r="I311" s="42">
        <f t="shared" si="52"/>
        <v>1</v>
      </c>
      <c r="J311" s="43">
        <f t="shared" si="58"/>
        <v>1715</v>
      </c>
    </row>
    <row r="312" spans="4:10" x14ac:dyDescent="0.25">
      <c r="D312" s="61"/>
      <c r="E312" s="63">
        <v>12</v>
      </c>
      <c r="F312" s="40" t="str">
        <f t="shared" si="57"/>
        <v>40512080</v>
      </c>
      <c r="G312" s="40" t="s">
        <v>106</v>
      </c>
      <c r="H312" s="41">
        <v>2439</v>
      </c>
      <c r="I312" s="42">
        <f t="shared" si="52"/>
        <v>1</v>
      </c>
      <c r="J312" s="43">
        <f t="shared" si="58"/>
        <v>2439</v>
      </c>
    </row>
    <row r="313" spans="4:10" x14ac:dyDescent="0.25">
      <c r="D313" s="61"/>
      <c r="E313" s="63">
        <v>14</v>
      </c>
      <c r="F313" s="40" t="str">
        <f t="shared" si="57"/>
        <v>40514080</v>
      </c>
      <c r="G313" s="40" t="s">
        <v>106</v>
      </c>
      <c r="H313" s="41">
        <v>2717</v>
      </c>
      <c r="I313" s="42">
        <f t="shared" si="52"/>
        <v>1</v>
      </c>
      <c r="J313" s="43">
        <f t="shared" si="58"/>
        <v>2717</v>
      </c>
    </row>
    <row r="314" spans="4:10" x14ac:dyDescent="0.25">
      <c r="D314" s="61"/>
      <c r="E314" s="63">
        <v>16</v>
      </c>
      <c r="F314" s="40" t="str">
        <f t="shared" si="57"/>
        <v>40516080</v>
      </c>
      <c r="G314" s="40" t="s">
        <v>106</v>
      </c>
      <c r="H314" s="41">
        <v>3847</v>
      </c>
      <c r="I314" s="42">
        <f t="shared" si="52"/>
        <v>1</v>
      </c>
      <c r="J314" s="43">
        <f t="shared" si="58"/>
        <v>3847</v>
      </c>
    </row>
    <row r="315" spans="4:10" x14ac:dyDescent="0.25">
      <c r="D315" s="61"/>
      <c r="E315" s="63">
        <v>18</v>
      </c>
      <c r="F315" s="40" t="str">
        <f t="shared" si="57"/>
        <v>40518080</v>
      </c>
      <c r="G315" s="40" t="s">
        <v>106</v>
      </c>
      <c r="H315" s="41">
        <v>4584</v>
      </c>
      <c r="I315" s="42">
        <f t="shared" si="52"/>
        <v>1</v>
      </c>
      <c r="J315" s="43">
        <f t="shared" si="58"/>
        <v>4584</v>
      </c>
    </row>
    <row r="316" spans="4:10" x14ac:dyDescent="0.25">
      <c r="D316" s="61"/>
      <c r="E316" s="63">
        <v>20</v>
      </c>
      <c r="F316" s="40" t="str">
        <f t="shared" si="57"/>
        <v>40520080</v>
      </c>
      <c r="G316" s="40" t="s">
        <v>106</v>
      </c>
      <c r="H316" s="41">
        <v>6122</v>
      </c>
      <c r="I316" s="42">
        <f t="shared" si="52"/>
        <v>1</v>
      </c>
      <c r="J316" s="43">
        <f t="shared" si="58"/>
        <v>6122</v>
      </c>
    </row>
    <row r="317" spans="4:10" x14ac:dyDescent="0.25">
      <c r="D317" s="61"/>
      <c r="E317" s="63">
        <v>2120</v>
      </c>
      <c r="F317" s="40" t="s">
        <v>128</v>
      </c>
      <c r="G317" s="40" t="s">
        <v>106</v>
      </c>
      <c r="H317" s="40" t="s">
        <v>128</v>
      </c>
      <c r="I317" s="42">
        <f t="shared" si="52"/>
        <v>1</v>
      </c>
      <c r="J317" s="89" t="s">
        <v>128</v>
      </c>
    </row>
    <row r="318" spans="4:10" x14ac:dyDescent="0.25">
      <c r="D318" s="61"/>
      <c r="E318" s="63">
        <v>24</v>
      </c>
      <c r="F318" s="40" t="str">
        <f t="shared" si="57"/>
        <v>40524080</v>
      </c>
      <c r="G318" s="40" t="s">
        <v>106</v>
      </c>
      <c r="H318" s="41">
        <v>9980</v>
      </c>
      <c r="I318" s="42">
        <f t="shared" si="52"/>
        <v>1</v>
      </c>
      <c r="J318" s="43">
        <f t="shared" si="58"/>
        <v>9980</v>
      </c>
    </row>
    <row r="319" spans="4:10" x14ac:dyDescent="0.25">
      <c r="D319" s="61"/>
      <c r="E319" s="63">
        <v>30</v>
      </c>
      <c r="F319" s="40" t="str">
        <f t="shared" si="57"/>
        <v>40530080</v>
      </c>
      <c r="G319" s="40" t="s">
        <v>106</v>
      </c>
      <c r="H319" s="41">
        <v>19466</v>
      </c>
      <c r="I319" s="42">
        <f t="shared" si="52"/>
        <v>1</v>
      </c>
      <c r="J319" s="43">
        <f t="shared" si="58"/>
        <v>19466</v>
      </c>
    </row>
    <row r="320" spans="4:10" ht="15.75" thickBot="1" x14ac:dyDescent="0.3">
      <c r="D320" s="64"/>
      <c r="E320" s="65">
        <v>36</v>
      </c>
      <c r="F320" s="45" t="str">
        <f t="shared" si="57"/>
        <v>40536080</v>
      </c>
      <c r="G320" s="45" t="s">
        <v>106</v>
      </c>
      <c r="H320" s="46">
        <v>27227</v>
      </c>
      <c r="I320" s="47">
        <f t="shared" si="52"/>
        <v>1</v>
      </c>
      <c r="J320" s="48">
        <f t="shared" si="58"/>
        <v>27227</v>
      </c>
    </row>
    <row r="321" spans="4:10" x14ac:dyDescent="0.25">
      <c r="D321" s="66" t="s">
        <v>224</v>
      </c>
      <c r="E321" s="67" t="s">
        <v>105</v>
      </c>
      <c r="F321" s="50" t="str">
        <f>_xlfn.CONCAT("405",E321,"040")</f>
        <v>40506040</v>
      </c>
      <c r="G321" s="50" t="s">
        <v>106</v>
      </c>
      <c r="H321" s="51">
        <v>1006</v>
      </c>
      <c r="I321" s="52">
        <f t="shared" si="52"/>
        <v>1</v>
      </c>
      <c r="J321" s="53">
        <f>H321*I321</f>
        <v>1006</v>
      </c>
    </row>
    <row r="322" spans="4:10" x14ac:dyDescent="0.25">
      <c r="D322" s="61"/>
      <c r="E322" s="62" t="s">
        <v>107</v>
      </c>
      <c r="F322" s="40" t="str">
        <f t="shared" ref="F322:F324" si="59">_xlfn.CONCAT("405",E322,"040")</f>
        <v>40508040</v>
      </c>
      <c r="G322" s="40" t="s">
        <v>106</v>
      </c>
      <c r="H322" s="41">
        <v>1047</v>
      </c>
      <c r="I322" s="42">
        <f t="shared" si="52"/>
        <v>1</v>
      </c>
      <c r="J322" s="43">
        <f t="shared" ref="J322:J324" si="60">H322*I322</f>
        <v>1047</v>
      </c>
    </row>
    <row r="323" spans="4:10" x14ac:dyDescent="0.25">
      <c r="D323" s="61"/>
      <c r="E323" s="63">
        <v>10</v>
      </c>
      <c r="F323" s="40" t="str">
        <f t="shared" si="59"/>
        <v>40510040</v>
      </c>
      <c r="G323" s="40" t="s">
        <v>106</v>
      </c>
      <c r="H323" s="41">
        <v>1181</v>
      </c>
      <c r="I323" s="42">
        <f t="shared" si="52"/>
        <v>1</v>
      </c>
      <c r="J323" s="43">
        <f t="shared" si="60"/>
        <v>1181</v>
      </c>
    </row>
    <row r="324" spans="4:10" ht="15.75" thickBot="1" x14ac:dyDescent="0.3">
      <c r="D324" s="68"/>
      <c r="E324" s="69">
        <v>12</v>
      </c>
      <c r="F324" s="55" t="str">
        <f t="shared" si="59"/>
        <v>40512040</v>
      </c>
      <c r="G324" s="55" t="s">
        <v>106</v>
      </c>
      <c r="H324" s="56">
        <v>1471</v>
      </c>
      <c r="I324" s="57">
        <f t="shared" si="52"/>
        <v>1</v>
      </c>
      <c r="J324" s="58">
        <f t="shared" si="60"/>
        <v>1471</v>
      </c>
    </row>
    <row r="325" spans="4:10" x14ac:dyDescent="0.25">
      <c r="D325" s="59" t="s">
        <v>225</v>
      </c>
      <c r="E325" s="60" t="s">
        <v>105</v>
      </c>
      <c r="F325" s="35" t="str">
        <f>_xlfn.CONCAT("404",E325,"040")</f>
        <v>40406040</v>
      </c>
      <c r="G325" s="35" t="s">
        <v>106</v>
      </c>
      <c r="H325" s="36">
        <v>1445</v>
      </c>
      <c r="I325" s="37">
        <f t="shared" si="52"/>
        <v>1</v>
      </c>
      <c r="J325" s="38">
        <f>H325*I325</f>
        <v>1445</v>
      </c>
    </row>
    <row r="326" spans="4:10" x14ac:dyDescent="0.25">
      <c r="D326" s="61"/>
      <c r="E326" s="62" t="s">
        <v>107</v>
      </c>
      <c r="F326" s="40" t="str">
        <f t="shared" ref="F326:F328" si="61">_xlfn.CONCAT("404",E326,"040")</f>
        <v>40408040</v>
      </c>
      <c r="G326" s="40" t="s">
        <v>106</v>
      </c>
      <c r="H326" s="41">
        <v>1559</v>
      </c>
      <c r="I326" s="42">
        <f t="shared" si="52"/>
        <v>1</v>
      </c>
      <c r="J326" s="43">
        <f t="shared" ref="J326:J328" si="62">H326*I326</f>
        <v>1559</v>
      </c>
    </row>
    <row r="327" spans="4:10" x14ac:dyDescent="0.25">
      <c r="D327" s="61"/>
      <c r="E327" s="63">
        <v>10</v>
      </c>
      <c r="F327" s="40" t="str">
        <f t="shared" si="61"/>
        <v>40410040</v>
      </c>
      <c r="G327" s="40" t="s">
        <v>106</v>
      </c>
      <c r="H327" s="41">
        <v>1767</v>
      </c>
      <c r="I327" s="42">
        <f t="shared" si="52"/>
        <v>1</v>
      </c>
      <c r="J327" s="43">
        <f t="shared" si="62"/>
        <v>1767</v>
      </c>
    </row>
    <row r="328" spans="4:10" ht="15.75" thickBot="1" x14ac:dyDescent="0.3">
      <c r="D328" s="64"/>
      <c r="E328" s="65">
        <v>12</v>
      </c>
      <c r="F328" s="45" t="str">
        <f t="shared" si="61"/>
        <v>40412040</v>
      </c>
      <c r="G328" s="45" t="s">
        <v>106</v>
      </c>
      <c r="H328" s="46">
        <v>2181</v>
      </c>
      <c r="I328" s="47">
        <f t="shared" si="52"/>
        <v>1</v>
      </c>
      <c r="J328" s="48">
        <f t="shared" si="62"/>
        <v>2181</v>
      </c>
    </row>
    <row r="329" spans="4:10" x14ac:dyDescent="0.25">
      <c r="D329" s="66" t="s">
        <v>226</v>
      </c>
      <c r="E329" s="67" t="s">
        <v>227</v>
      </c>
      <c r="F329" s="50">
        <v>64506102</v>
      </c>
      <c r="G329" s="50" t="s">
        <v>106</v>
      </c>
      <c r="H329" s="51">
        <v>201</v>
      </c>
      <c r="I329" s="52">
        <f t="shared" si="52"/>
        <v>1</v>
      </c>
      <c r="J329" s="53">
        <f>H329*I329</f>
        <v>201</v>
      </c>
    </row>
    <row r="330" spans="4:10" x14ac:dyDescent="0.25">
      <c r="D330" s="61"/>
      <c r="E330" s="62" t="s">
        <v>228</v>
      </c>
      <c r="F330" s="40">
        <v>64512102</v>
      </c>
      <c r="G330" s="40" t="s">
        <v>106</v>
      </c>
      <c r="H330" s="41">
        <v>226</v>
      </c>
      <c r="I330" s="42">
        <f t="shared" si="52"/>
        <v>1</v>
      </c>
      <c r="J330" s="43">
        <f t="shared" ref="J330:J334" si="63">H330*I330</f>
        <v>226</v>
      </c>
    </row>
    <row r="331" spans="4:10" x14ac:dyDescent="0.25">
      <c r="D331" s="61"/>
      <c r="E331" s="63" t="s">
        <v>116</v>
      </c>
      <c r="F331" s="40">
        <v>64516102</v>
      </c>
      <c r="G331" s="40" t="s">
        <v>106</v>
      </c>
      <c r="H331" s="41">
        <v>329</v>
      </c>
      <c r="I331" s="42">
        <f t="shared" si="52"/>
        <v>1</v>
      </c>
      <c r="J331" s="43">
        <f t="shared" si="63"/>
        <v>329</v>
      </c>
    </row>
    <row r="332" spans="4:10" x14ac:dyDescent="0.25">
      <c r="D332" s="61"/>
      <c r="E332" s="63" t="s">
        <v>217</v>
      </c>
      <c r="F332" s="40">
        <v>64520102</v>
      </c>
      <c r="G332" s="40" t="s">
        <v>106</v>
      </c>
      <c r="H332" s="41">
        <v>329</v>
      </c>
      <c r="I332" s="42">
        <f t="shared" si="52"/>
        <v>1</v>
      </c>
      <c r="J332" s="43">
        <f t="shared" si="63"/>
        <v>329</v>
      </c>
    </row>
    <row r="333" spans="4:10" x14ac:dyDescent="0.25">
      <c r="D333" s="61"/>
      <c r="E333" s="63" t="s">
        <v>229</v>
      </c>
      <c r="F333" s="40">
        <v>64524102</v>
      </c>
      <c r="G333" s="40" t="s">
        <v>106</v>
      </c>
      <c r="H333" s="41">
        <v>412</v>
      </c>
      <c r="I333" s="42">
        <f t="shared" si="52"/>
        <v>1</v>
      </c>
      <c r="J333" s="43">
        <f t="shared" si="63"/>
        <v>412</v>
      </c>
    </row>
    <row r="334" spans="4:10" ht="15.75" thickBot="1" x14ac:dyDescent="0.3">
      <c r="D334" s="68"/>
      <c r="E334" s="69" t="s">
        <v>208</v>
      </c>
      <c r="F334" s="55">
        <v>64536102</v>
      </c>
      <c r="G334" s="55" t="s">
        <v>106</v>
      </c>
      <c r="H334" s="56">
        <v>412</v>
      </c>
      <c r="I334" s="57">
        <f t="shared" si="52"/>
        <v>1</v>
      </c>
      <c r="J334" s="58">
        <f t="shared" si="63"/>
        <v>412</v>
      </c>
    </row>
    <row r="335" spans="4:10" x14ac:dyDescent="0.25">
      <c r="D335" s="59" t="s">
        <v>127</v>
      </c>
      <c r="E335" s="60" t="s">
        <v>230</v>
      </c>
      <c r="F335" s="35">
        <v>49512060</v>
      </c>
      <c r="G335" s="35" t="s">
        <v>106</v>
      </c>
      <c r="H335" s="36">
        <v>153</v>
      </c>
      <c r="I335" s="37">
        <f t="shared" si="52"/>
        <v>1</v>
      </c>
      <c r="J335" s="38">
        <f>H335*I335</f>
        <v>153</v>
      </c>
    </row>
    <row r="336" spans="4:10" x14ac:dyDescent="0.25">
      <c r="D336" s="61"/>
      <c r="E336" s="62" t="s">
        <v>116</v>
      </c>
      <c r="F336" s="40">
        <v>49512076</v>
      </c>
      <c r="G336" s="40" t="s">
        <v>106</v>
      </c>
      <c r="H336" s="41">
        <v>163</v>
      </c>
      <c r="I336" s="42">
        <f t="shared" si="52"/>
        <v>1</v>
      </c>
      <c r="J336" s="43">
        <f t="shared" ref="J336:J339" si="64">H336*I336</f>
        <v>163</v>
      </c>
    </row>
    <row r="337" spans="4:10" x14ac:dyDescent="0.25">
      <c r="D337" s="61"/>
      <c r="E337" s="63" t="s">
        <v>126</v>
      </c>
      <c r="F337" s="40">
        <v>49518131</v>
      </c>
      <c r="G337" s="40" t="s">
        <v>106</v>
      </c>
      <c r="H337" s="41">
        <v>204</v>
      </c>
      <c r="I337" s="42">
        <f t="shared" si="52"/>
        <v>1</v>
      </c>
      <c r="J337" s="43">
        <f t="shared" si="64"/>
        <v>204</v>
      </c>
    </row>
    <row r="338" spans="4:10" x14ac:dyDescent="0.25">
      <c r="D338" s="61"/>
      <c r="E338" s="63" t="s">
        <v>154</v>
      </c>
      <c r="F338" s="40">
        <v>49524132</v>
      </c>
      <c r="G338" s="40" t="s">
        <v>106</v>
      </c>
      <c r="H338" s="41">
        <v>296</v>
      </c>
      <c r="I338" s="42">
        <f t="shared" si="52"/>
        <v>1</v>
      </c>
      <c r="J338" s="43">
        <f t="shared" si="64"/>
        <v>296</v>
      </c>
    </row>
    <row r="339" spans="4:10" ht="15.75" thickBot="1" x14ac:dyDescent="0.3">
      <c r="D339" s="64"/>
      <c r="E339" s="65" t="s">
        <v>208</v>
      </c>
      <c r="F339" s="45">
        <v>49530126</v>
      </c>
      <c r="G339" s="45" t="s">
        <v>106</v>
      </c>
      <c r="H339" s="46">
        <v>374</v>
      </c>
      <c r="I339" s="47">
        <f t="shared" si="52"/>
        <v>1</v>
      </c>
      <c r="J339" s="48">
        <f t="shared" si="64"/>
        <v>374</v>
      </c>
    </row>
    <row r="340" spans="4:10" x14ac:dyDescent="0.25">
      <c r="D340" s="66" t="s">
        <v>231</v>
      </c>
      <c r="E340" s="67" t="s">
        <v>230</v>
      </c>
      <c r="F340" s="50">
        <v>49512061</v>
      </c>
      <c r="G340" s="50" t="s">
        <v>106</v>
      </c>
      <c r="H340" s="51">
        <v>181</v>
      </c>
      <c r="I340" s="52">
        <f t="shared" si="52"/>
        <v>1</v>
      </c>
      <c r="J340" s="53">
        <f>H340*I340</f>
        <v>181</v>
      </c>
    </row>
    <row r="341" spans="4:10" x14ac:dyDescent="0.25">
      <c r="D341" s="61"/>
      <c r="E341" s="62" t="s">
        <v>116</v>
      </c>
      <c r="F341" s="40">
        <v>49512078</v>
      </c>
      <c r="G341" s="40" t="s">
        <v>106</v>
      </c>
      <c r="H341" s="41">
        <v>190</v>
      </c>
      <c r="I341" s="42">
        <f t="shared" si="52"/>
        <v>1</v>
      </c>
      <c r="J341" s="43">
        <f t="shared" ref="J341:J342" si="65">H341*I341</f>
        <v>190</v>
      </c>
    </row>
    <row r="342" spans="4:10" ht="15.75" thickBot="1" x14ac:dyDescent="0.3">
      <c r="D342" s="68"/>
      <c r="E342" s="69" t="s">
        <v>126</v>
      </c>
      <c r="F342" s="55">
        <v>49518132</v>
      </c>
      <c r="G342" s="55" t="s">
        <v>106</v>
      </c>
      <c r="H342" s="56">
        <v>280</v>
      </c>
      <c r="I342" s="57">
        <f t="shared" si="52"/>
        <v>1</v>
      </c>
      <c r="J342" s="58">
        <f t="shared" si="65"/>
        <v>280</v>
      </c>
    </row>
    <row r="343" spans="4:10" ht="15.75" thickBot="1" x14ac:dyDescent="0.3">
      <c r="D343" s="90" t="s">
        <v>131</v>
      </c>
      <c r="E343" s="91" t="s">
        <v>132</v>
      </c>
      <c r="F343" s="92">
        <v>1261</v>
      </c>
      <c r="G343" s="92" t="s">
        <v>106</v>
      </c>
      <c r="H343" s="93">
        <v>8</v>
      </c>
      <c r="I343" s="94">
        <f t="shared" si="52"/>
        <v>1</v>
      </c>
      <c r="J343" s="95">
        <f>H343*I343</f>
        <v>8</v>
      </c>
    </row>
    <row r="344" spans="4:10" x14ac:dyDescent="0.25">
      <c r="D344" s="66" t="s">
        <v>232</v>
      </c>
      <c r="E344" s="67" t="s">
        <v>230</v>
      </c>
      <c r="F344" s="50">
        <v>55500060</v>
      </c>
      <c r="G344" s="50" t="s">
        <v>106</v>
      </c>
      <c r="H344" s="51">
        <v>51</v>
      </c>
      <c r="I344" s="52">
        <f t="shared" ref="I344:I370" si="66">$E$21</f>
        <v>1</v>
      </c>
      <c r="J344" s="53">
        <f>H344*I344</f>
        <v>51</v>
      </c>
    </row>
    <row r="345" spans="4:10" x14ac:dyDescent="0.25">
      <c r="D345" s="61"/>
      <c r="E345" s="62" t="s">
        <v>116</v>
      </c>
      <c r="F345" s="40">
        <v>55500075</v>
      </c>
      <c r="G345" s="40" t="s">
        <v>106</v>
      </c>
      <c r="H345" s="41">
        <v>57</v>
      </c>
      <c r="I345" s="42">
        <f t="shared" si="66"/>
        <v>1</v>
      </c>
      <c r="J345" s="43">
        <f t="shared" ref="J345:J347" si="67">H345*I345</f>
        <v>57</v>
      </c>
    </row>
    <row r="346" spans="4:10" x14ac:dyDescent="0.25">
      <c r="D346" s="61"/>
      <c r="E346" s="63" t="s">
        <v>217</v>
      </c>
      <c r="F346" s="40">
        <v>55500080</v>
      </c>
      <c r="G346" s="40" t="s">
        <v>106</v>
      </c>
      <c r="H346" s="41">
        <v>115</v>
      </c>
      <c r="I346" s="42">
        <f t="shared" si="66"/>
        <v>1</v>
      </c>
      <c r="J346" s="43">
        <f t="shared" si="67"/>
        <v>115</v>
      </c>
    </row>
    <row r="347" spans="4:10" ht="15.75" thickBot="1" x14ac:dyDescent="0.3">
      <c r="D347" s="68"/>
      <c r="E347" s="69" t="s">
        <v>233</v>
      </c>
      <c r="F347" s="55">
        <v>55500125</v>
      </c>
      <c r="G347" s="55" t="s">
        <v>106</v>
      </c>
      <c r="H347" s="56">
        <v>132</v>
      </c>
      <c r="I347" s="57">
        <f t="shared" si="66"/>
        <v>1</v>
      </c>
      <c r="J347" s="58">
        <f t="shared" si="67"/>
        <v>132</v>
      </c>
    </row>
    <row r="348" spans="4:10" x14ac:dyDescent="0.25">
      <c r="D348" s="59" t="s">
        <v>234</v>
      </c>
      <c r="E348" s="60" t="s">
        <v>230</v>
      </c>
      <c r="F348" s="35">
        <v>90058010</v>
      </c>
      <c r="G348" s="35" t="s">
        <v>106</v>
      </c>
      <c r="H348" s="36">
        <v>15</v>
      </c>
      <c r="I348" s="37">
        <f t="shared" si="66"/>
        <v>1</v>
      </c>
      <c r="J348" s="38">
        <f>H348*I348</f>
        <v>15</v>
      </c>
    </row>
    <row r="349" spans="4:10" x14ac:dyDescent="0.25">
      <c r="D349" s="61"/>
      <c r="E349" s="62" t="s">
        <v>116</v>
      </c>
      <c r="F349" s="40">
        <v>90034010</v>
      </c>
      <c r="G349" s="40" t="s">
        <v>106</v>
      </c>
      <c r="H349" s="41">
        <v>19</v>
      </c>
      <c r="I349" s="42">
        <f t="shared" si="66"/>
        <v>1</v>
      </c>
      <c r="J349" s="43">
        <f t="shared" ref="J349:J351" si="68">H349*I349</f>
        <v>19</v>
      </c>
    </row>
    <row r="350" spans="4:10" x14ac:dyDescent="0.25">
      <c r="D350" s="61"/>
      <c r="E350" s="63" t="s">
        <v>217</v>
      </c>
      <c r="F350" s="40">
        <v>90078010</v>
      </c>
      <c r="G350" s="40" t="s">
        <v>106</v>
      </c>
      <c r="H350" s="41">
        <v>20</v>
      </c>
      <c r="I350" s="42">
        <f t="shared" si="66"/>
        <v>1</v>
      </c>
      <c r="J350" s="43">
        <f t="shared" si="68"/>
        <v>20</v>
      </c>
    </row>
    <row r="351" spans="4:10" ht="15.75" thickBot="1" x14ac:dyDescent="0.3">
      <c r="D351" s="64"/>
      <c r="E351" s="65" t="s">
        <v>233</v>
      </c>
      <c r="F351" s="45">
        <v>211000008</v>
      </c>
      <c r="G351" s="45" t="s">
        <v>106</v>
      </c>
      <c r="H351" s="46">
        <v>71</v>
      </c>
      <c r="I351" s="47">
        <f t="shared" si="66"/>
        <v>1</v>
      </c>
      <c r="J351" s="48">
        <f t="shared" si="68"/>
        <v>71</v>
      </c>
    </row>
    <row r="352" spans="4:10" x14ac:dyDescent="0.25">
      <c r="D352" s="66" t="s">
        <v>235</v>
      </c>
      <c r="E352" s="67" t="s">
        <v>105</v>
      </c>
      <c r="F352" s="50" t="str">
        <f>_xlfn.CONCAT("410",E352,"050")</f>
        <v>41006050</v>
      </c>
      <c r="G352" s="50" t="s">
        <v>106</v>
      </c>
      <c r="H352" s="51">
        <v>300</v>
      </c>
      <c r="I352" s="52">
        <f t="shared" si="66"/>
        <v>1</v>
      </c>
      <c r="J352" s="53">
        <f>H352*I352</f>
        <v>300</v>
      </c>
    </row>
    <row r="353" spans="4:10" x14ac:dyDescent="0.25">
      <c r="D353" s="61"/>
      <c r="E353" s="62" t="s">
        <v>107</v>
      </c>
      <c r="F353" s="40" t="str">
        <f t="shared" ref="F353:F364" si="69">_xlfn.CONCAT("410",E353,"050")</f>
        <v>41008050</v>
      </c>
      <c r="G353" s="40" t="s">
        <v>106</v>
      </c>
      <c r="H353" s="41">
        <v>316</v>
      </c>
      <c r="I353" s="42">
        <f t="shared" si="66"/>
        <v>1</v>
      </c>
      <c r="J353" s="43">
        <f t="shared" ref="J353:J364" si="70">H353*I353</f>
        <v>316</v>
      </c>
    </row>
    <row r="354" spans="4:10" x14ac:dyDescent="0.25">
      <c r="D354" s="61"/>
      <c r="E354" s="63">
        <v>10</v>
      </c>
      <c r="F354" s="40" t="str">
        <f t="shared" si="69"/>
        <v>41010050</v>
      </c>
      <c r="G354" s="40" t="s">
        <v>106</v>
      </c>
      <c r="H354" s="41">
        <v>338</v>
      </c>
      <c r="I354" s="42">
        <f t="shared" si="66"/>
        <v>1</v>
      </c>
      <c r="J354" s="43">
        <f t="shared" si="70"/>
        <v>338</v>
      </c>
    </row>
    <row r="355" spans="4:10" x14ac:dyDescent="0.25">
      <c r="D355" s="61"/>
      <c r="E355" s="63">
        <v>12</v>
      </c>
      <c r="F355" s="40" t="str">
        <f t="shared" si="69"/>
        <v>41012050</v>
      </c>
      <c r="G355" s="40" t="s">
        <v>106</v>
      </c>
      <c r="H355" s="41">
        <v>347</v>
      </c>
      <c r="I355" s="42">
        <f t="shared" si="66"/>
        <v>1</v>
      </c>
      <c r="J355" s="43">
        <f t="shared" si="70"/>
        <v>347</v>
      </c>
    </row>
    <row r="356" spans="4:10" x14ac:dyDescent="0.25">
      <c r="D356" s="61"/>
      <c r="E356" s="63">
        <v>14</v>
      </c>
      <c r="F356" s="40" t="str">
        <f t="shared" si="69"/>
        <v>41014050</v>
      </c>
      <c r="G356" s="40" t="s">
        <v>106</v>
      </c>
      <c r="H356" s="41">
        <v>382</v>
      </c>
      <c r="I356" s="42">
        <f t="shared" si="66"/>
        <v>1</v>
      </c>
      <c r="J356" s="43">
        <f t="shared" si="70"/>
        <v>382</v>
      </c>
    </row>
    <row r="357" spans="4:10" x14ac:dyDescent="0.25">
      <c r="D357" s="61"/>
      <c r="E357" s="63">
        <v>1514</v>
      </c>
      <c r="F357" s="40">
        <v>41014050</v>
      </c>
      <c r="G357" s="40" t="s">
        <v>106</v>
      </c>
      <c r="H357" s="41">
        <v>382</v>
      </c>
      <c r="I357" s="42">
        <f t="shared" si="66"/>
        <v>1</v>
      </c>
      <c r="J357" s="43">
        <f t="shared" si="70"/>
        <v>382</v>
      </c>
    </row>
    <row r="358" spans="4:10" x14ac:dyDescent="0.25">
      <c r="D358" s="61"/>
      <c r="E358" s="63">
        <v>16</v>
      </c>
      <c r="F358" s="40" t="str">
        <f t="shared" si="69"/>
        <v>41016050</v>
      </c>
      <c r="G358" s="40" t="s">
        <v>106</v>
      </c>
      <c r="H358" s="41">
        <v>400</v>
      </c>
      <c r="I358" s="42">
        <f t="shared" si="66"/>
        <v>1</v>
      </c>
      <c r="J358" s="43">
        <f t="shared" si="70"/>
        <v>400</v>
      </c>
    </row>
    <row r="359" spans="4:10" x14ac:dyDescent="0.25">
      <c r="D359" s="61"/>
      <c r="E359" s="63">
        <v>18</v>
      </c>
      <c r="F359" s="40" t="str">
        <f t="shared" si="69"/>
        <v>41018050</v>
      </c>
      <c r="G359" s="40" t="s">
        <v>106</v>
      </c>
      <c r="H359" s="41">
        <v>538</v>
      </c>
      <c r="I359" s="42">
        <f t="shared" si="66"/>
        <v>1</v>
      </c>
      <c r="J359" s="43">
        <f t="shared" si="70"/>
        <v>538</v>
      </c>
    </row>
    <row r="360" spans="4:10" x14ac:dyDescent="0.25">
      <c r="D360" s="61"/>
      <c r="E360" s="63">
        <v>20</v>
      </c>
      <c r="F360" s="40" t="str">
        <f t="shared" si="69"/>
        <v>41020050</v>
      </c>
      <c r="G360" s="40" t="s">
        <v>106</v>
      </c>
      <c r="H360" s="41">
        <v>900</v>
      </c>
      <c r="I360" s="42">
        <f t="shared" si="66"/>
        <v>1</v>
      </c>
      <c r="J360" s="43">
        <f t="shared" si="70"/>
        <v>900</v>
      </c>
    </row>
    <row r="361" spans="4:10" x14ac:dyDescent="0.25">
      <c r="D361" s="61"/>
      <c r="E361" s="63">
        <v>2021</v>
      </c>
      <c r="F361" s="40">
        <v>41020050</v>
      </c>
      <c r="G361" s="40" t="s">
        <v>106</v>
      </c>
      <c r="H361" s="41">
        <v>900</v>
      </c>
      <c r="I361" s="42">
        <f t="shared" si="66"/>
        <v>1</v>
      </c>
      <c r="J361" s="43">
        <f t="shared" si="70"/>
        <v>900</v>
      </c>
    </row>
    <row r="362" spans="4:10" x14ac:dyDescent="0.25">
      <c r="D362" s="61"/>
      <c r="E362" s="63">
        <v>24</v>
      </c>
      <c r="F362" s="40" t="str">
        <f t="shared" si="69"/>
        <v>41024050</v>
      </c>
      <c r="G362" s="40" t="s">
        <v>106</v>
      </c>
      <c r="H362" s="41">
        <v>1535</v>
      </c>
      <c r="I362" s="42">
        <f t="shared" si="66"/>
        <v>1</v>
      </c>
      <c r="J362" s="43">
        <f t="shared" si="70"/>
        <v>1535</v>
      </c>
    </row>
    <row r="363" spans="4:10" x14ac:dyDescent="0.25">
      <c r="D363" s="61"/>
      <c r="E363" s="63">
        <v>30</v>
      </c>
      <c r="F363" s="40" t="str">
        <f t="shared" si="69"/>
        <v>41030050</v>
      </c>
      <c r="G363" s="40" t="s">
        <v>106</v>
      </c>
      <c r="H363" s="41">
        <v>3129</v>
      </c>
      <c r="I363" s="42">
        <f t="shared" si="66"/>
        <v>1</v>
      </c>
      <c r="J363" s="43">
        <f t="shared" si="70"/>
        <v>3129</v>
      </c>
    </row>
    <row r="364" spans="4:10" ht="15.75" thickBot="1" x14ac:dyDescent="0.3">
      <c r="D364" s="68"/>
      <c r="E364" s="69">
        <v>36</v>
      </c>
      <c r="F364" s="55" t="str">
        <f t="shared" si="69"/>
        <v>41036050</v>
      </c>
      <c r="G364" s="55" t="s">
        <v>106</v>
      </c>
      <c r="H364" s="56">
        <v>8408</v>
      </c>
      <c r="I364" s="57">
        <f t="shared" si="66"/>
        <v>1</v>
      </c>
      <c r="J364" s="58">
        <f t="shared" si="70"/>
        <v>8408</v>
      </c>
    </row>
    <row r="365" spans="4:10" ht="23.25" thickBot="1" x14ac:dyDescent="0.3">
      <c r="D365" s="90" t="s">
        <v>236</v>
      </c>
      <c r="E365" s="91" t="s">
        <v>237</v>
      </c>
      <c r="F365" s="96" t="s">
        <v>128</v>
      </c>
      <c r="G365" s="96" t="s">
        <v>106</v>
      </c>
      <c r="H365" s="97" t="s">
        <v>128</v>
      </c>
      <c r="I365" s="98">
        <f t="shared" si="66"/>
        <v>1</v>
      </c>
      <c r="J365" s="99" t="s">
        <v>128</v>
      </c>
    </row>
    <row r="366" spans="4:10" x14ac:dyDescent="0.25">
      <c r="D366" s="66" t="s">
        <v>238</v>
      </c>
      <c r="E366" s="67" t="s">
        <v>230</v>
      </c>
      <c r="F366" s="50">
        <v>49202060</v>
      </c>
      <c r="G366" s="50" t="s">
        <v>106</v>
      </c>
      <c r="H366" s="51">
        <v>106</v>
      </c>
      <c r="I366" s="52">
        <f t="shared" si="66"/>
        <v>1</v>
      </c>
      <c r="J366" s="53">
        <f>H366*I366</f>
        <v>106</v>
      </c>
    </row>
    <row r="367" spans="4:10" x14ac:dyDescent="0.25">
      <c r="D367" s="61"/>
      <c r="E367" s="62" t="s">
        <v>116</v>
      </c>
      <c r="F367" s="40">
        <v>49203075</v>
      </c>
      <c r="G367" s="40" t="s">
        <v>106</v>
      </c>
      <c r="H367" s="41">
        <v>106</v>
      </c>
      <c r="I367" s="42">
        <f t="shared" si="66"/>
        <v>1</v>
      </c>
      <c r="J367" s="43">
        <f t="shared" ref="J367:J369" si="71">H367*I367</f>
        <v>106</v>
      </c>
    </row>
    <row r="368" spans="4:10" x14ac:dyDescent="0.25">
      <c r="D368" s="61"/>
      <c r="E368" s="63" t="s">
        <v>217</v>
      </c>
      <c r="F368" s="40">
        <v>49202875</v>
      </c>
      <c r="G368" s="40" t="s">
        <v>106</v>
      </c>
      <c r="H368" s="41">
        <v>106</v>
      </c>
      <c r="I368" s="42">
        <f t="shared" si="66"/>
        <v>1</v>
      </c>
      <c r="J368" s="43">
        <f t="shared" si="71"/>
        <v>106</v>
      </c>
    </row>
    <row r="369" spans="4:10" ht="15.75" thickBot="1" x14ac:dyDescent="0.3">
      <c r="D369" s="68"/>
      <c r="E369" s="69" t="s">
        <v>233</v>
      </c>
      <c r="F369" s="55">
        <v>49202125</v>
      </c>
      <c r="G369" s="55" t="s">
        <v>106</v>
      </c>
      <c r="H369" s="56">
        <v>106</v>
      </c>
      <c r="I369" s="57">
        <f t="shared" si="66"/>
        <v>1</v>
      </c>
      <c r="J369" s="58">
        <f t="shared" si="71"/>
        <v>106</v>
      </c>
    </row>
    <row r="370" spans="4:10" ht="23.25" thickBot="1" x14ac:dyDescent="0.3">
      <c r="D370" s="90" t="s">
        <v>239</v>
      </c>
      <c r="E370" s="91" t="s">
        <v>240</v>
      </c>
      <c r="F370" s="96">
        <v>49500100</v>
      </c>
      <c r="G370" s="96" t="s">
        <v>106</v>
      </c>
      <c r="H370" s="97">
        <v>117</v>
      </c>
      <c r="I370" s="98">
        <f t="shared" si="66"/>
        <v>1</v>
      </c>
      <c r="J370" s="99">
        <f>H370*I370</f>
        <v>117</v>
      </c>
    </row>
  </sheetData>
  <mergeCells count="51">
    <mergeCell ref="D348:D351"/>
    <mergeCell ref="D352:D364"/>
    <mergeCell ref="D366:D369"/>
    <mergeCell ref="D321:D324"/>
    <mergeCell ref="D325:D328"/>
    <mergeCell ref="D329:D334"/>
    <mergeCell ref="D335:D339"/>
    <mergeCell ref="D340:D342"/>
    <mergeCell ref="D344:D347"/>
    <mergeCell ref="D249:D261"/>
    <mergeCell ref="D262:D274"/>
    <mergeCell ref="D275:D287"/>
    <mergeCell ref="D288:D299"/>
    <mergeCell ref="D300:D308"/>
    <mergeCell ref="D309:D320"/>
    <mergeCell ref="D170:D171"/>
    <mergeCell ref="B175:L175"/>
    <mergeCell ref="B213:L213"/>
    <mergeCell ref="D216:D228"/>
    <mergeCell ref="D229:D241"/>
    <mergeCell ref="D242:D248"/>
    <mergeCell ref="D147:D150"/>
    <mergeCell ref="D151:D154"/>
    <mergeCell ref="D155:D158"/>
    <mergeCell ref="D159:D162"/>
    <mergeCell ref="D163:D165"/>
    <mergeCell ref="D166:D169"/>
    <mergeCell ref="D116:D124"/>
    <mergeCell ref="D125:D128"/>
    <mergeCell ref="D129:D132"/>
    <mergeCell ref="D133:D137"/>
    <mergeCell ref="D138:D142"/>
    <mergeCell ref="D143:D146"/>
    <mergeCell ref="D67:D75"/>
    <mergeCell ref="D76:D84"/>
    <mergeCell ref="D85:D88"/>
    <mergeCell ref="D89:D97"/>
    <mergeCell ref="D98:D106"/>
    <mergeCell ref="D107:D115"/>
    <mergeCell ref="H19:J19"/>
    <mergeCell ref="H20:I20"/>
    <mergeCell ref="B21:D21"/>
    <mergeCell ref="H21:I21"/>
    <mergeCell ref="B23:J23"/>
    <mergeCell ref="B64:J64"/>
    <mergeCell ref="B11:J12"/>
    <mergeCell ref="B13:J13"/>
    <mergeCell ref="H15:J15"/>
    <mergeCell ref="H16:J16"/>
    <mergeCell ref="H17:J17"/>
    <mergeCell ref="H18:J18"/>
  </mergeCells>
  <hyperlinks>
    <hyperlink ref="H16" location="'Cast Canal Gates'!B23" display="C10" xr:uid="{A9BE7DB5-F0A7-424F-A017-DBDDA310F0BF}"/>
    <hyperlink ref="H17" location="'Cast Canal Gates'!B342" display="C10 Adders" xr:uid="{C3E9C332-D782-4AE7-B3AB-99391E8AAD82}"/>
    <hyperlink ref="H18" location="'Cast Canal Gates'!B397" display="C10 Parts" xr:uid="{16B998AC-DF64-4C09-9C2A-7F5D6E9B0274}"/>
    <hyperlink ref="H19" location="'Cast Canal Gates'!B574" display="C20 Gates" xr:uid="{63431D61-D2DA-41AF-AC6D-1810EEEAFCF9}"/>
    <hyperlink ref="H16:J16" location="'Pressure and Line Gates'!B23" display="P-30 Pressure Gates" xr:uid="{1035EBFD-8BD8-413F-8528-0BFA5FFCE374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Pressure and Line Gates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Trail</dc:creator>
  <cp:lastModifiedBy>Sam Trail</cp:lastModifiedBy>
  <dcterms:created xsi:type="dcterms:W3CDTF">2025-02-21T22:58:14Z</dcterms:created>
  <dcterms:modified xsi:type="dcterms:W3CDTF">2025-02-21T22:58:41Z</dcterms:modified>
</cp:coreProperties>
</file>