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wane-my.sharepoint.com/personal/sam_trail_mcwanepi_com/Documents/"/>
    </mc:Choice>
  </mc:AlternateContent>
  <xr:revisionPtr revIDLastSave="0" documentId="8_{2EBB20C7-08F5-4274-9606-883C31900F14}" xr6:coauthVersionLast="47" xr6:coauthVersionMax="47" xr10:uidLastSave="{00000000-0000-0000-0000-000000000000}"/>
  <bookViews>
    <workbookView xWindow="28680" yWindow="-120" windowWidth="29040" windowHeight="15720" xr2:uid="{7D04F96D-ABB3-4310-BC87-CD788DBC955F}"/>
  </bookViews>
  <sheets>
    <sheet name="Riser Valves &amp; Hydr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42" i="1" l="1"/>
  <c r="J1242" i="1" s="1"/>
  <c r="J1241" i="1"/>
  <c r="I1241" i="1"/>
  <c r="I1240" i="1"/>
  <c r="J1240" i="1" s="1"/>
  <c r="I1239" i="1"/>
  <c r="J1239" i="1" s="1"/>
  <c r="I1238" i="1"/>
  <c r="J1238" i="1" s="1"/>
  <c r="I1237" i="1"/>
  <c r="J1237" i="1" s="1"/>
  <c r="I1236" i="1"/>
  <c r="J1236" i="1" s="1"/>
  <c r="I1235" i="1"/>
  <c r="J1235" i="1" s="1"/>
  <c r="I1234" i="1"/>
  <c r="J1234" i="1" s="1"/>
  <c r="J1233" i="1"/>
  <c r="I1233" i="1"/>
  <c r="I1232" i="1"/>
  <c r="J1232" i="1" s="1"/>
  <c r="I1231" i="1"/>
  <c r="J1231" i="1" s="1"/>
  <c r="I1230" i="1"/>
  <c r="J1230" i="1" s="1"/>
  <c r="I1229" i="1"/>
  <c r="J1229" i="1" s="1"/>
  <c r="I1228" i="1"/>
  <c r="J1228" i="1" s="1"/>
  <c r="I1227" i="1"/>
  <c r="J1227" i="1" s="1"/>
  <c r="I1226" i="1"/>
  <c r="J1226" i="1" s="1"/>
  <c r="J1225" i="1"/>
  <c r="I1225" i="1"/>
  <c r="I1224" i="1"/>
  <c r="J1224" i="1" s="1"/>
  <c r="J1223" i="1"/>
  <c r="I1223" i="1"/>
  <c r="I1222" i="1"/>
  <c r="J1222" i="1" s="1"/>
  <c r="I1221" i="1"/>
  <c r="J1221" i="1" s="1"/>
  <c r="I1220" i="1"/>
  <c r="J1220" i="1" s="1"/>
  <c r="I1219" i="1"/>
  <c r="J1219" i="1" s="1"/>
  <c r="F1219" i="1"/>
  <c r="J1218" i="1"/>
  <c r="I1218" i="1"/>
  <c r="F1218" i="1"/>
  <c r="I1217" i="1"/>
  <c r="J1217" i="1" s="1"/>
  <c r="F1217" i="1"/>
  <c r="J1216" i="1"/>
  <c r="I1216" i="1"/>
  <c r="F1216" i="1"/>
  <c r="I1215" i="1"/>
  <c r="J1215" i="1" s="1"/>
  <c r="I1214" i="1"/>
  <c r="J1214" i="1" s="1"/>
  <c r="F1214" i="1"/>
  <c r="J1213" i="1"/>
  <c r="I1213" i="1"/>
  <c r="F1213" i="1"/>
  <c r="J1212" i="1"/>
  <c r="I1212" i="1"/>
  <c r="F1212" i="1"/>
  <c r="I1211" i="1"/>
  <c r="J1211" i="1" s="1"/>
  <c r="F1211" i="1"/>
  <c r="I1210" i="1"/>
  <c r="J1210" i="1" s="1"/>
  <c r="F1210" i="1"/>
  <c r="I1204" i="1"/>
  <c r="J1204" i="1" s="1"/>
  <c r="I1203" i="1"/>
  <c r="J1203" i="1" s="1"/>
  <c r="J1202" i="1"/>
  <c r="I1202" i="1"/>
  <c r="J1201" i="1"/>
  <c r="I1201" i="1"/>
  <c r="I1200" i="1"/>
  <c r="J1200" i="1" s="1"/>
  <c r="I1199" i="1"/>
  <c r="J1199" i="1" s="1"/>
  <c r="J1198" i="1"/>
  <c r="I1198" i="1"/>
  <c r="I1197" i="1"/>
  <c r="J1197" i="1" s="1"/>
  <c r="I1196" i="1"/>
  <c r="J1196" i="1" s="1"/>
  <c r="I1195" i="1"/>
  <c r="J1195" i="1" s="1"/>
  <c r="J1194" i="1"/>
  <c r="I1194" i="1"/>
  <c r="J1193" i="1"/>
  <c r="I1193" i="1"/>
  <c r="I1192" i="1"/>
  <c r="J1192" i="1" s="1"/>
  <c r="I1191" i="1"/>
  <c r="J1191" i="1" s="1"/>
  <c r="I1190" i="1"/>
  <c r="J1190" i="1" s="1"/>
  <c r="J1189" i="1"/>
  <c r="I1189" i="1"/>
  <c r="I1188" i="1"/>
  <c r="J1188" i="1" s="1"/>
  <c r="I1187" i="1"/>
  <c r="J1187" i="1" s="1"/>
  <c r="J1186" i="1"/>
  <c r="I1186" i="1"/>
  <c r="J1185" i="1"/>
  <c r="I1185" i="1"/>
  <c r="I1184" i="1"/>
  <c r="J1184" i="1" s="1"/>
  <c r="I1183" i="1"/>
  <c r="J1183" i="1" s="1"/>
  <c r="I1182" i="1"/>
  <c r="J1182" i="1" s="1"/>
  <c r="J1181" i="1"/>
  <c r="I1181" i="1"/>
  <c r="I1180" i="1"/>
  <c r="J1180" i="1" s="1"/>
  <c r="I1179" i="1"/>
  <c r="J1179" i="1" s="1"/>
  <c r="J1178" i="1"/>
  <c r="I1178" i="1"/>
  <c r="J1177" i="1"/>
  <c r="I1177" i="1"/>
  <c r="I1176" i="1"/>
  <c r="J1176" i="1" s="1"/>
  <c r="I1175" i="1"/>
  <c r="J1175" i="1" s="1"/>
  <c r="I1174" i="1"/>
  <c r="J1174" i="1" s="1"/>
  <c r="I1173" i="1"/>
  <c r="J1173" i="1" s="1"/>
  <c r="J1172" i="1"/>
  <c r="I1172" i="1"/>
  <c r="I1171" i="1"/>
  <c r="J1171" i="1" s="1"/>
  <c r="J1170" i="1"/>
  <c r="I1170" i="1"/>
  <c r="J1169" i="1"/>
  <c r="I1169" i="1"/>
  <c r="I1163" i="1"/>
  <c r="J1163" i="1" s="1"/>
  <c r="I1162" i="1"/>
  <c r="J1162" i="1" s="1"/>
  <c r="I1161" i="1"/>
  <c r="J1161" i="1" s="1"/>
  <c r="I1160" i="1"/>
  <c r="J1160" i="1" s="1"/>
  <c r="J1159" i="1"/>
  <c r="I1159" i="1"/>
  <c r="I1158" i="1"/>
  <c r="J1158" i="1" s="1"/>
  <c r="J1157" i="1"/>
  <c r="I1157" i="1"/>
  <c r="J1156" i="1"/>
  <c r="I1156" i="1"/>
  <c r="I1155" i="1"/>
  <c r="J1155" i="1" s="1"/>
  <c r="I1154" i="1"/>
  <c r="J1154" i="1" s="1"/>
  <c r="I1153" i="1"/>
  <c r="J1153" i="1" s="1"/>
  <c r="I1152" i="1"/>
  <c r="J1152" i="1" s="1"/>
  <c r="I1151" i="1"/>
  <c r="J1151" i="1" s="1"/>
  <c r="J1150" i="1"/>
  <c r="I1150" i="1"/>
  <c r="J1149" i="1"/>
  <c r="I1149" i="1"/>
  <c r="J1148" i="1"/>
  <c r="I1148" i="1"/>
  <c r="I1147" i="1"/>
  <c r="J1147" i="1" s="1"/>
  <c r="I1146" i="1"/>
  <c r="J1146" i="1" s="1"/>
  <c r="I1145" i="1"/>
  <c r="J1145" i="1" s="1"/>
  <c r="I1144" i="1"/>
  <c r="J1144" i="1" s="1"/>
  <c r="I1143" i="1"/>
  <c r="J1143" i="1" s="1"/>
  <c r="J1142" i="1"/>
  <c r="I1142" i="1"/>
  <c r="J1141" i="1"/>
  <c r="I1141" i="1"/>
  <c r="J1140" i="1"/>
  <c r="I1140" i="1"/>
  <c r="I1139" i="1"/>
  <c r="J1139" i="1" s="1"/>
  <c r="I1138" i="1"/>
  <c r="J1138" i="1" s="1"/>
  <c r="I1137" i="1"/>
  <c r="J1137" i="1" s="1"/>
  <c r="I1136" i="1"/>
  <c r="J1136" i="1" s="1"/>
  <c r="I1135" i="1"/>
  <c r="J1135" i="1" s="1"/>
  <c r="I1134" i="1"/>
  <c r="J1134" i="1" s="1"/>
  <c r="J1133" i="1"/>
  <c r="I1133" i="1"/>
  <c r="J1132" i="1"/>
  <c r="I1132" i="1"/>
  <c r="I1131" i="1"/>
  <c r="J1131" i="1" s="1"/>
  <c r="I1130" i="1"/>
  <c r="J1130" i="1" s="1"/>
  <c r="I1129" i="1"/>
  <c r="J1129" i="1" s="1"/>
  <c r="J1128" i="1"/>
  <c r="I1128" i="1"/>
  <c r="I1127" i="1"/>
  <c r="J1127" i="1" s="1"/>
  <c r="I1126" i="1"/>
  <c r="J1126" i="1" s="1"/>
  <c r="J1125" i="1"/>
  <c r="I1125" i="1"/>
  <c r="J1124" i="1"/>
  <c r="I1124" i="1"/>
  <c r="I1123" i="1"/>
  <c r="J1123" i="1" s="1"/>
  <c r="I1122" i="1"/>
  <c r="J1122" i="1" s="1"/>
  <c r="I1121" i="1"/>
  <c r="J1121" i="1" s="1"/>
  <c r="I1120" i="1"/>
  <c r="J1120" i="1" s="1"/>
  <c r="J1119" i="1"/>
  <c r="I1119" i="1"/>
  <c r="I1118" i="1"/>
  <c r="J1118" i="1" s="1"/>
  <c r="J1117" i="1"/>
  <c r="I1117" i="1"/>
  <c r="J1116" i="1"/>
  <c r="I1116" i="1"/>
  <c r="F1116" i="1"/>
  <c r="I1115" i="1"/>
  <c r="J1115" i="1" s="1"/>
  <c r="I1114" i="1"/>
  <c r="J1114" i="1" s="1"/>
  <c r="I1113" i="1"/>
  <c r="J1113" i="1" s="1"/>
  <c r="I1112" i="1"/>
  <c r="J1112" i="1" s="1"/>
  <c r="I1111" i="1"/>
  <c r="J1111" i="1" s="1"/>
  <c r="I1110" i="1"/>
  <c r="J1110" i="1" s="1"/>
  <c r="I1109" i="1"/>
  <c r="J1109" i="1" s="1"/>
  <c r="J1108" i="1"/>
  <c r="I1108" i="1"/>
  <c r="I1107" i="1"/>
  <c r="J1107" i="1" s="1"/>
  <c r="F1107" i="1"/>
  <c r="I1106" i="1"/>
  <c r="J1106" i="1" s="1"/>
  <c r="F1106" i="1"/>
  <c r="I1105" i="1"/>
  <c r="J1105" i="1" s="1"/>
  <c r="F1105" i="1"/>
  <c r="I1104" i="1"/>
  <c r="J1104" i="1" s="1"/>
  <c r="J1103" i="1"/>
  <c r="I1103" i="1"/>
  <c r="F1103" i="1"/>
  <c r="J1102" i="1"/>
  <c r="I1102" i="1"/>
  <c r="F1102" i="1"/>
  <c r="I1101" i="1"/>
  <c r="J1101" i="1" s="1"/>
  <c r="F1101" i="1"/>
  <c r="I1100" i="1"/>
  <c r="J1100" i="1" s="1"/>
  <c r="F1100" i="1"/>
  <c r="I1099" i="1"/>
  <c r="J1099" i="1" s="1"/>
  <c r="I1098" i="1"/>
  <c r="J1098" i="1" s="1"/>
  <c r="J1097" i="1"/>
  <c r="I1097" i="1"/>
  <c r="F1097" i="1"/>
  <c r="J1096" i="1"/>
  <c r="I1096" i="1"/>
  <c r="F1096" i="1"/>
  <c r="I1095" i="1"/>
  <c r="J1095" i="1" s="1"/>
  <c r="F1095" i="1"/>
  <c r="I1094" i="1"/>
  <c r="J1094" i="1" s="1"/>
  <c r="F1094" i="1"/>
  <c r="I1093" i="1"/>
  <c r="J1093" i="1" s="1"/>
  <c r="F1093" i="1"/>
  <c r="I1092" i="1"/>
  <c r="J1092" i="1" s="1"/>
  <c r="F1092" i="1"/>
  <c r="J1091" i="1"/>
  <c r="I1091" i="1"/>
  <c r="I1090" i="1"/>
  <c r="J1090" i="1" s="1"/>
  <c r="F1090" i="1"/>
  <c r="I1089" i="1"/>
  <c r="J1089" i="1" s="1"/>
  <c r="F1089" i="1"/>
  <c r="I1088" i="1"/>
  <c r="J1088" i="1" s="1"/>
  <c r="F1088" i="1"/>
  <c r="I1087" i="1"/>
  <c r="J1087" i="1" s="1"/>
  <c r="F1087" i="1"/>
  <c r="J1086" i="1"/>
  <c r="I1086" i="1"/>
  <c r="F1086" i="1"/>
  <c r="J1085" i="1"/>
  <c r="I1085" i="1"/>
  <c r="I1084" i="1"/>
  <c r="J1084" i="1" s="1"/>
  <c r="F1084" i="1"/>
  <c r="I1083" i="1"/>
  <c r="J1083" i="1" s="1"/>
  <c r="F1083" i="1"/>
  <c r="I1082" i="1"/>
  <c r="J1082" i="1" s="1"/>
  <c r="F1082" i="1"/>
  <c r="I1081" i="1"/>
  <c r="J1081" i="1" s="1"/>
  <c r="F1081" i="1"/>
  <c r="I1080" i="1"/>
  <c r="J1080" i="1" s="1"/>
  <c r="F1080" i="1"/>
  <c r="I1079" i="1"/>
  <c r="J1079" i="1" s="1"/>
  <c r="F1079" i="1"/>
  <c r="I1078" i="1"/>
  <c r="J1078" i="1" s="1"/>
  <c r="J1077" i="1"/>
  <c r="I1077" i="1"/>
  <c r="F1077" i="1"/>
  <c r="I1076" i="1"/>
  <c r="J1076" i="1" s="1"/>
  <c r="F1076" i="1"/>
  <c r="I1075" i="1"/>
  <c r="J1075" i="1" s="1"/>
  <c r="F1075" i="1"/>
  <c r="J1074" i="1"/>
  <c r="I1074" i="1"/>
  <c r="I1073" i="1"/>
  <c r="J1073" i="1" s="1"/>
  <c r="F1073" i="1"/>
  <c r="I1072" i="1"/>
  <c r="J1072" i="1" s="1"/>
  <c r="F1072" i="1"/>
  <c r="J1071" i="1"/>
  <c r="I1071" i="1"/>
  <c r="F1071" i="1"/>
  <c r="I1070" i="1"/>
  <c r="J1070" i="1" s="1"/>
  <c r="I1069" i="1"/>
  <c r="J1069" i="1" s="1"/>
  <c r="F1069" i="1"/>
  <c r="J1068" i="1"/>
  <c r="I1068" i="1"/>
  <c r="F1068" i="1"/>
  <c r="I1067" i="1"/>
  <c r="J1067" i="1" s="1"/>
  <c r="F1067" i="1"/>
  <c r="I1066" i="1"/>
  <c r="J1066" i="1" s="1"/>
  <c r="F1066" i="1"/>
  <c r="J1065" i="1"/>
  <c r="I1065" i="1"/>
  <c r="F1065" i="1"/>
  <c r="I1064" i="1"/>
  <c r="J1064" i="1" s="1"/>
  <c r="F1064" i="1"/>
  <c r="I1063" i="1"/>
  <c r="J1063" i="1" s="1"/>
  <c r="F1063" i="1"/>
  <c r="I1062" i="1"/>
  <c r="J1062" i="1" s="1"/>
  <c r="I1061" i="1"/>
  <c r="J1061" i="1" s="1"/>
  <c r="F1061" i="1"/>
  <c r="I1060" i="1"/>
  <c r="J1060" i="1" s="1"/>
  <c r="F1060" i="1"/>
  <c r="J1059" i="1"/>
  <c r="I1059" i="1"/>
  <c r="F1059" i="1"/>
  <c r="I1058" i="1"/>
  <c r="J1058" i="1" s="1"/>
  <c r="F1058" i="1"/>
  <c r="J1057" i="1"/>
  <c r="I1057" i="1"/>
  <c r="I1056" i="1"/>
  <c r="J1056" i="1" s="1"/>
  <c r="I1055" i="1"/>
  <c r="J1055" i="1" s="1"/>
  <c r="I1054" i="1"/>
  <c r="J1054" i="1" s="1"/>
  <c r="F1054" i="1"/>
  <c r="I1053" i="1"/>
  <c r="J1053" i="1" s="1"/>
  <c r="F1053" i="1"/>
  <c r="I1052" i="1"/>
  <c r="J1052" i="1" s="1"/>
  <c r="F1052" i="1"/>
  <c r="I1051" i="1"/>
  <c r="J1051" i="1" s="1"/>
  <c r="J1050" i="1"/>
  <c r="I1050" i="1"/>
  <c r="F1050" i="1"/>
  <c r="I1049" i="1"/>
  <c r="J1049" i="1" s="1"/>
  <c r="F1049" i="1"/>
  <c r="I1048" i="1"/>
  <c r="J1048" i="1" s="1"/>
  <c r="F1048" i="1"/>
  <c r="I1047" i="1"/>
  <c r="J1047" i="1" s="1"/>
  <c r="F1047" i="1"/>
  <c r="J1046" i="1"/>
  <c r="I1046" i="1"/>
  <c r="F1046" i="1"/>
  <c r="J1045" i="1"/>
  <c r="I1045" i="1"/>
  <c r="F1045" i="1"/>
  <c r="I1044" i="1"/>
  <c r="J1044" i="1" s="1"/>
  <c r="I1043" i="1"/>
  <c r="J1043" i="1" s="1"/>
  <c r="F1043" i="1"/>
  <c r="I1042" i="1"/>
  <c r="J1042" i="1" s="1"/>
  <c r="F1042" i="1"/>
  <c r="I1041" i="1"/>
  <c r="J1041" i="1" s="1"/>
  <c r="F1041" i="1"/>
  <c r="J1040" i="1"/>
  <c r="I1040" i="1"/>
  <c r="F1040" i="1"/>
  <c r="J1039" i="1"/>
  <c r="I1039" i="1"/>
  <c r="F1039" i="1"/>
  <c r="I1038" i="1"/>
  <c r="J1038" i="1" s="1"/>
  <c r="F1038" i="1"/>
  <c r="I1037" i="1"/>
  <c r="J1037" i="1" s="1"/>
  <c r="F1037" i="1"/>
  <c r="I1036" i="1"/>
  <c r="J1036" i="1" s="1"/>
  <c r="F1036" i="1"/>
  <c r="J1035" i="1"/>
  <c r="I1035" i="1"/>
  <c r="F1035" i="1"/>
  <c r="J1029" i="1"/>
  <c r="I1029" i="1"/>
  <c r="I1028" i="1"/>
  <c r="J1028" i="1" s="1"/>
  <c r="I1027" i="1"/>
  <c r="J1027" i="1" s="1"/>
  <c r="I1026" i="1"/>
  <c r="J1026" i="1" s="1"/>
  <c r="I1025" i="1"/>
  <c r="J1025" i="1" s="1"/>
  <c r="I1024" i="1"/>
  <c r="J1024" i="1" s="1"/>
  <c r="I1023" i="1"/>
  <c r="J1023" i="1" s="1"/>
  <c r="J1022" i="1"/>
  <c r="I1022" i="1"/>
  <c r="J1016" i="1"/>
  <c r="I1016" i="1"/>
  <c r="I1015" i="1"/>
  <c r="J1015" i="1" s="1"/>
  <c r="I1014" i="1"/>
  <c r="J1014" i="1" s="1"/>
  <c r="I1013" i="1"/>
  <c r="J1013" i="1" s="1"/>
  <c r="I1012" i="1"/>
  <c r="J1012" i="1" s="1"/>
  <c r="I1011" i="1"/>
  <c r="J1011" i="1" s="1"/>
  <c r="I1010" i="1"/>
  <c r="J1010" i="1" s="1"/>
  <c r="J1009" i="1"/>
  <c r="I1009" i="1"/>
  <c r="J1008" i="1"/>
  <c r="I1008" i="1"/>
  <c r="F1008" i="1"/>
  <c r="I1007" i="1"/>
  <c r="J1007" i="1" s="1"/>
  <c r="F1007" i="1"/>
  <c r="I1006" i="1"/>
  <c r="J1006" i="1" s="1"/>
  <c r="F1006" i="1"/>
  <c r="I1005" i="1"/>
  <c r="J1005" i="1" s="1"/>
  <c r="F1005" i="1"/>
  <c r="I1004" i="1"/>
  <c r="J1004" i="1" s="1"/>
  <c r="F1004" i="1"/>
  <c r="I1003" i="1"/>
  <c r="J1003" i="1" s="1"/>
  <c r="F1003" i="1"/>
  <c r="I1002" i="1"/>
  <c r="J1002" i="1" s="1"/>
  <c r="F1002" i="1"/>
  <c r="I1001" i="1"/>
  <c r="J1001" i="1" s="1"/>
  <c r="F1001" i="1"/>
  <c r="I1000" i="1"/>
  <c r="J1000" i="1" s="1"/>
  <c r="F1000" i="1"/>
  <c r="J999" i="1"/>
  <c r="I999" i="1"/>
  <c r="F999" i="1"/>
  <c r="J998" i="1"/>
  <c r="I998" i="1"/>
  <c r="F998" i="1"/>
  <c r="J997" i="1"/>
  <c r="I997" i="1"/>
  <c r="F997" i="1"/>
  <c r="I996" i="1"/>
  <c r="J996" i="1" s="1"/>
  <c r="F996" i="1"/>
  <c r="I995" i="1"/>
  <c r="J995" i="1" s="1"/>
  <c r="F995" i="1"/>
  <c r="I994" i="1"/>
  <c r="J994" i="1" s="1"/>
  <c r="F994" i="1"/>
  <c r="J993" i="1"/>
  <c r="I993" i="1"/>
  <c r="F993" i="1"/>
  <c r="J992" i="1"/>
  <c r="I992" i="1"/>
  <c r="F992" i="1"/>
  <c r="I991" i="1"/>
  <c r="J991" i="1" s="1"/>
  <c r="F991" i="1"/>
  <c r="I990" i="1"/>
  <c r="J990" i="1" s="1"/>
  <c r="F990" i="1"/>
  <c r="I989" i="1"/>
  <c r="J989" i="1" s="1"/>
  <c r="F989" i="1"/>
  <c r="I988" i="1"/>
  <c r="J988" i="1" s="1"/>
  <c r="F988" i="1"/>
  <c r="I987" i="1"/>
  <c r="J987" i="1" s="1"/>
  <c r="F987" i="1"/>
  <c r="I986" i="1"/>
  <c r="J986" i="1" s="1"/>
  <c r="F986" i="1"/>
  <c r="J985" i="1"/>
  <c r="I985" i="1"/>
  <c r="F985" i="1"/>
  <c r="I984" i="1"/>
  <c r="J984" i="1" s="1"/>
  <c r="I983" i="1"/>
  <c r="J983" i="1" s="1"/>
  <c r="I982" i="1"/>
  <c r="J982" i="1" s="1"/>
  <c r="J981" i="1"/>
  <c r="I981" i="1"/>
  <c r="J980" i="1"/>
  <c r="I980" i="1"/>
  <c r="F980" i="1"/>
  <c r="I979" i="1"/>
  <c r="J979" i="1" s="1"/>
  <c r="F979" i="1"/>
  <c r="J978" i="1"/>
  <c r="I978" i="1"/>
  <c r="F978" i="1"/>
  <c r="I977" i="1"/>
  <c r="J977" i="1" s="1"/>
  <c r="F977" i="1"/>
  <c r="I976" i="1"/>
  <c r="J976" i="1" s="1"/>
  <c r="F976" i="1"/>
  <c r="I975" i="1"/>
  <c r="J975" i="1" s="1"/>
  <c r="F975" i="1"/>
  <c r="I974" i="1"/>
  <c r="J974" i="1" s="1"/>
  <c r="F974" i="1"/>
  <c r="J973" i="1"/>
  <c r="I973" i="1"/>
  <c r="F973" i="1"/>
  <c r="J967" i="1"/>
  <c r="I967" i="1"/>
  <c r="I966" i="1"/>
  <c r="J966" i="1" s="1"/>
  <c r="I965" i="1"/>
  <c r="J965" i="1" s="1"/>
  <c r="J964" i="1"/>
  <c r="I964" i="1"/>
  <c r="J963" i="1"/>
  <c r="I963" i="1"/>
  <c r="I962" i="1"/>
  <c r="J962" i="1" s="1"/>
  <c r="I961" i="1"/>
  <c r="J961" i="1" s="1"/>
  <c r="I960" i="1"/>
  <c r="J960" i="1" s="1"/>
  <c r="J954" i="1"/>
  <c r="I954" i="1"/>
  <c r="J953" i="1"/>
  <c r="I953" i="1"/>
  <c r="I952" i="1"/>
  <c r="J952" i="1" s="1"/>
  <c r="J951" i="1"/>
  <c r="I951" i="1"/>
  <c r="J950" i="1"/>
  <c r="I950" i="1"/>
  <c r="I949" i="1"/>
  <c r="J949" i="1" s="1"/>
  <c r="I948" i="1"/>
  <c r="J948" i="1" s="1"/>
  <c r="I947" i="1"/>
  <c r="J947" i="1" s="1"/>
  <c r="I946" i="1"/>
  <c r="J946" i="1" s="1"/>
  <c r="J945" i="1"/>
  <c r="I945" i="1"/>
  <c r="I944" i="1"/>
  <c r="J944" i="1" s="1"/>
  <c r="J943" i="1"/>
  <c r="I943" i="1"/>
  <c r="J942" i="1"/>
  <c r="I942" i="1"/>
  <c r="I941" i="1"/>
  <c r="J941" i="1" s="1"/>
  <c r="I940" i="1"/>
  <c r="J940" i="1" s="1"/>
  <c r="I939" i="1"/>
  <c r="J939" i="1" s="1"/>
  <c r="I938" i="1"/>
  <c r="J938" i="1" s="1"/>
  <c r="I937" i="1"/>
  <c r="J937" i="1" s="1"/>
  <c r="J936" i="1"/>
  <c r="I936" i="1"/>
  <c r="J935" i="1"/>
  <c r="I935" i="1"/>
  <c r="J934" i="1"/>
  <c r="I934" i="1"/>
  <c r="I933" i="1"/>
  <c r="J933" i="1" s="1"/>
  <c r="I932" i="1"/>
  <c r="I931" i="1"/>
  <c r="I930" i="1"/>
  <c r="J930" i="1" s="1"/>
  <c r="I929" i="1"/>
  <c r="J929" i="1" s="1"/>
  <c r="I928" i="1"/>
  <c r="J928" i="1" s="1"/>
  <c r="J927" i="1"/>
  <c r="I927" i="1"/>
  <c r="J926" i="1"/>
  <c r="I926" i="1"/>
  <c r="J925" i="1"/>
  <c r="I925" i="1"/>
  <c r="I924" i="1"/>
  <c r="J924" i="1" s="1"/>
  <c r="I923" i="1"/>
  <c r="J923" i="1" s="1"/>
  <c r="I922" i="1"/>
  <c r="J922" i="1" s="1"/>
  <c r="I921" i="1"/>
  <c r="J921" i="1" s="1"/>
  <c r="I920" i="1"/>
  <c r="J920" i="1" s="1"/>
  <c r="I919" i="1"/>
  <c r="J919" i="1" s="1"/>
  <c r="J918" i="1"/>
  <c r="I918" i="1"/>
  <c r="J917" i="1"/>
  <c r="I917" i="1"/>
  <c r="I916" i="1"/>
  <c r="J916" i="1" s="1"/>
  <c r="I915" i="1"/>
  <c r="J915" i="1" s="1"/>
  <c r="J914" i="1"/>
  <c r="I914" i="1"/>
  <c r="I913" i="1"/>
  <c r="J913" i="1" s="1"/>
  <c r="I912" i="1"/>
  <c r="J912" i="1" s="1"/>
  <c r="I911" i="1"/>
  <c r="J911" i="1" s="1"/>
  <c r="F911" i="1"/>
  <c r="I910" i="1"/>
  <c r="J910" i="1" s="1"/>
  <c r="J909" i="1"/>
  <c r="I909" i="1"/>
  <c r="I908" i="1"/>
  <c r="J908" i="1" s="1"/>
  <c r="I907" i="1"/>
  <c r="J907" i="1" s="1"/>
  <c r="I906" i="1"/>
  <c r="J906" i="1" s="1"/>
  <c r="I905" i="1"/>
  <c r="J905" i="1" s="1"/>
  <c r="I904" i="1"/>
  <c r="J904" i="1" s="1"/>
  <c r="I903" i="1"/>
  <c r="J903" i="1" s="1"/>
  <c r="I902" i="1"/>
  <c r="J902" i="1" s="1"/>
  <c r="J901" i="1"/>
  <c r="I901" i="1"/>
  <c r="I900" i="1"/>
  <c r="J900" i="1" s="1"/>
  <c r="I899" i="1"/>
  <c r="I898" i="1"/>
  <c r="J898" i="1" s="1"/>
  <c r="I897" i="1"/>
  <c r="J897" i="1" s="1"/>
  <c r="I896" i="1"/>
  <c r="J896" i="1" s="1"/>
  <c r="I895" i="1"/>
  <c r="J895" i="1" s="1"/>
  <c r="J894" i="1"/>
  <c r="I894" i="1"/>
  <c r="J893" i="1"/>
  <c r="I893" i="1"/>
  <c r="I892" i="1"/>
  <c r="J892" i="1" s="1"/>
  <c r="J891" i="1"/>
  <c r="I891" i="1"/>
  <c r="I890" i="1"/>
  <c r="J890" i="1" s="1"/>
  <c r="I889" i="1"/>
  <c r="J889" i="1" s="1"/>
  <c r="I888" i="1"/>
  <c r="I887" i="1"/>
  <c r="I886" i="1"/>
  <c r="J886" i="1" s="1"/>
  <c r="F886" i="1"/>
  <c r="I885" i="1"/>
  <c r="J885" i="1" s="1"/>
  <c r="F885" i="1"/>
  <c r="I884" i="1"/>
  <c r="J884" i="1" s="1"/>
  <c r="F884" i="1"/>
  <c r="J883" i="1"/>
  <c r="I883" i="1"/>
  <c r="F883" i="1"/>
  <c r="I882" i="1"/>
  <c r="J882" i="1" s="1"/>
  <c r="I881" i="1"/>
  <c r="J881" i="1" s="1"/>
  <c r="F881" i="1"/>
  <c r="J880" i="1"/>
  <c r="I880" i="1"/>
  <c r="F880" i="1"/>
  <c r="J879" i="1"/>
  <c r="I879" i="1"/>
  <c r="F879" i="1"/>
  <c r="I878" i="1"/>
  <c r="J878" i="1" s="1"/>
  <c r="F878" i="1"/>
  <c r="J877" i="1"/>
  <c r="I877" i="1"/>
  <c r="F877" i="1"/>
  <c r="I876" i="1"/>
  <c r="J876" i="1" s="1"/>
  <c r="F876" i="1"/>
  <c r="I875" i="1"/>
  <c r="J875" i="1" s="1"/>
  <c r="F875" i="1"/>
  <c r="I874" i="1"/>
  <c r="J874" i="1" s="1"/>
  <c r="F874" i="1"/>
  <c r="I873" i="1"/>
  <c r="J873" i="1" s="1"/>
  <c r="I872" i="1"/>
  <c r="J872" i="1" s="1"/>
  <c r="F872" i="1"/>
  <c r="I871" i="1"/>
  <c r="J871" i="1" s="1"/>
  <c r="F871" i="1"/>
  <c r="I870" i="1"/>
  <c r="J870" i="1" s="1"/>
  <c r="F870" i="1"/>
  <c r="I869" i="1"/>
  <c r="J869" i="1" s="1"/>
  <c r="F869" i="1"/>
  <c r="J868" i="1"/>
  <c r="I868" i="1"/>
  <c r="I867" i="1"/>
  <c r="J867" i="1" s="1"/>
  <c r="F867" i="1"/>
  <c r="J866" i="1"/>
  <c r="I866" i="1"/>
  <c r="F866" i="1"/>
  <c r="I865" i="1"/>
  <c r="J865" i="1" s="1"/>
  <c r="F865" i="1"/>
  <c r="I864" i="1"/>
  <c r="J864" i="1" s="1"/>
  <c r="F864" i="1"/>
  <c r="J863" i="1"/>
  <c r="I863" i="1"/>
  <c r="F863" i="1"/>
  <c r="J862" i="1"/>
  <c r="I862" i="1"/>
  <c r="F862" i="1"/>
  <c r="I861" i="1"/>
  <c r="J861" i="1" s="1"/>
  <c r="F861" i="1"/>
  <c r="J860" i="1"/>
  <c r="I860" i="1"/>
  <c r="F860" i="1"/>
  <c r="J859" i="1"/>
  <c r="I859" i="1"/>
  <c r="F859" i="1"/>
  <c r="I858" i="1"/>
  <c r="J858" i="1" s="1"/>
  <c r="F858" i="1"/>
  <c r="J857" i="1"/>
  <c r="I857" i="1"/>
  <c r="I856" i="1"/>
  <c r="J856" i="1" s="1"/>
  <c r="F856" i="1"/>
  <c r="I855" i="1"/>
  <c r="J855" i="1" s="1"/>
  <c r="F855" i="1"/>
  <c r="I854" i="1"/>
  <c r="J854" i="1" s="1"/>
  <c r="F854" i="1"/>
  <c r="J853" i="1"/>
  <c r="I853" i="1"/>
  <c r="F853" i="1"/>
  <c r="J852" i="1"/>
  <c r="I852" i="1"/>
  <c r="F852" i="1"/>
  <c r="J851" i="1"/>
  <c r="I851" i="1"/>
  <c r="I850" i="1"/>
  <c r="J850" i="1" s="1"/>
  <c r="F850" i="1"/>
  <c r="I849" i="1"/>
  <c r="J849" i="1" s="1"/>
  <c r="F849" i="1"/>
  <c r="I848" i="1"/>
  <c r="J848" i="1" s="1"/>
  <c r="F848" i="1"/>
  <c r="I847" i="1"/>
  <c r="J847" i="1" s="1"/>
  <c r="F847" i="1"/>
  <c r="I846" i="1"/>
  <c r="J846" i="1" s="1"/>
  <c r="F846" i="1"/>
  <c r="I845" i="1"/>
  <c r="J845" i="1" s="1"/>
  <c r="F845" i="1"/>
  <c r="I844" i="1"/>
  <c r="J844" i="1" s="1"/>
  <c r="F844" i="1"/>
  <c r="I843" i="1"/>
  <c r="J843" i="1" s="1"/>
  <c r="F843" i="1"/>
  <c r="I842" i="1"/>
  <c r="J842" i="1" s="1"/>
  <c r="J841" i="1"/>
  <c r="I841" i="1"/>
  <c r="F841" i="1"/>
  <c r="J840" i="1"/>
  <c r="I840" i="1"/>
  <c r="F840" i="1"/>
  <c r="I839" i="1"/>
  <c r="J839" i="1" s="1"/>
  <c r="F839" i="1"/>
  <c r="I838" i="1"/>
  <c r="J838" i="1" s="1"/>
  <c r="F838" i="1"/>
  <c r="I837" i="1"/>
  <c r="J837" i="1" s="1"/>
  <c r="F837" i="1"/>
  <c r="J836" i="1"/>
  <c r="I836" i="1"/>
  <c r="F836" i="1"/>
  <c r="I835" i="1"/>
  <c r="J835" i="1" s="1"/>
  <c r="F835" i="1"/>
  <c r="I834" i="1"/>
  <c r="J834" i="1" s="1"/>
  <c r="F834" i="1"/>
  <c r="I833" i="1"/>
  <c r="J833" i="1" s="1"/>
  <c r="F833" i="1"/>
  <c r="I832" i="1"/>
  <c r="J832" i="1" s="1"/>
  <c r="F832" i="1"/>
  <c r="I831" i="1"/>
  <c r="J831" i="1" s="1"/>
  <c r="I830" i="1"/>
  <c r="J830" i="1" s="1"/>
  <c r="F830" i="1"/>
  <c r="J829" i="1"/>
  <c r="I829" i="1"/>
  <c r="F829" i="1"/>
  <c r="I828" i="1"/>
  <c r="J828" i="1" s="1"/>
  <c r="F828" i="1"/>
  <c r="I827" i="1"/>
  <c r="J827" i="1" s="1"/>
  <c r="F827" i="1"/>
  <c r="I826" i="1"/>
  <c r="J826" i="1" s="1"/>
  <c r="F826" i="1"/>
  <c r="I825" i="1"/>
  <c r="J825" i="1" s="1"/>
  <c r="F825" i="1"/>
  <c r="I824" i="1"/>
  <c r="J824" i="1" s="1"/>
  <c r="F824" i="1"/>
  <c r="I823" i="1"/>
  <c r="J823" i="1" s="1"/>
  <c r="F823" i="1"/>
  <c r="I822" i="1"/>
  <c r="J822" i="1" s="1"/>
  <c r="F822" i="1"/>
  <c r="I821" i="1"/>
  <c r="J821" i="1" s="1"/>
  <c r="F821" i="1"/>
  <c r="J820" i="1"/>
  <c r="I820" i="1"/>
  <c r="I819" i="1"/>
  <c r="J819" i="1" s="1"/>
  <c r="F819" i="1"/>
  <c r="J818" i="1"/>
  <c r="I818" i="1"/>
  <c r="F818" i="1"/>
  <c r="I817" i="1"/>
  <c r="J817" i="1" s="1"/>
  <c r="F817" i="1"/>
  <c r="I816" i="1"/>
  <c r="J816" i="1" s="1"/>
  <c r="F816" i="1"/>
  <c r="I815" i="1"/>
  <c r="J815" i="1" s="1"/>
  <c r="F815" i="1"/>
  <c r="I814" i="1"/>
  <c r="J814" i="1" s="1"/>
  <c r="F814" i="1"/>
  <c r="I813" i="1"/>
  <c r="J813" i="1" s="1"/>
  <c r="F813" i="1"/>
  <c r="I812" i="1"/>
  <c r="J812" i="1" s="1"/>
  <c r="F812" i="1"/>
  <c r="I811" i="1"/>
  <c r="J811" i="1" s="1"/>
  <c r="F811" i="1"/>
  <c r="I810" i="1"/>
  <c r="J810" i="1" s="1"/>
  <c r="F810" i="1"/>
  <c r="I809" i="1"/>
  <c r="J809" i="1" s="1"/>
  <c r="I808" i="1"/>
  <c r="J808" i="1" s="1"/>
  <c r="F808" i="1"/>
  <c r="J807" i="1"/>
  <c r="I807" i="1"/>
  <c r="F807" i="1"/>
  <c r="I806" i="1"/>
  <c r="J806" i="1" s="1"/>
  <c r="F806" i="1"/>
  <c r="I805" i="1"/>
  <c r="J805" i="1" s="1"/>
  <c r="F805" i="1"/>
  <c r="I804" i="1"/>
  <c r="J804" i="1" s="1"/>
  <c r="F804" i="1"/>
  <c r="I803" i="1"/>
  <c r="J803" i="1" s="1"/>
  <c r="J802" i="1"/>
  <c r="I802" i="1"/>
  <c r="F802" i="1"/>
  <c r="J801" i="1"/>
  <c r="I801" i="1"/>
  <c r="F801" i="1"/>
  <c r="I800" i="1"/>
  <c r="J800" i="1" s="1"/>
  <c r="F800" i="1"/>
  <c r="I799" i="1"/>
  <c r="J799" i="1" s="1"/>
  <c r="F799" i="1"/>
  <c r="I798" i="1"/>
  <c r="J798" i="1" s="1"/>
  <c r="F798" i="1"/>
  <c r="J797" i="1"/>
  <c r="I797" i="1"/>
  <c r="F797" i="1"/>
  <c r="J796" i="1"/>
  <c r="I796" i="1"/>
  <c r="F796" i="1"/>
  <c r="J795" i="1"/>
  <c r="I795" i="1"/>
  <c r="I794" i="1"/>
  <c r="J794" i="1" s="1"/>
  <c r="F794" i="1"/>
  <c r="I793" i="1"/>
  <c r="J793" i="1" s="1"/>
  <c r="F793" i="1"/>
  <c r="I792" i="1"/>
  <c r="J792" i="1" s="1"/>
  <c r="F792" i="1"/>
  <c r="J791" i="1"/>
  <c r="I791" i="1"/>
  <c r="F791" i="1"/>
  <c r="J790" i="1"/>
  <c r="I790" i="1"/>
  <c r="F790" i="1"/>
  <c r="I789" i="1"/>
  <c r="J789" i="1" s="1"/>
  <c r="F789" i="1"/>
  <c r="I788" i="1"/>
  <c r="J788" i="1" s="1"/>
  <c r="F788" i="1"/>
  <c r="J787" i="1"/>
  <c r="I787" i="1"/>
  <c r="F787" i="1"/>
  <c r="I786" i="1"/>
  <c r="J786" i="1" s="1"/>
  <c r="F786" i="1"/>
  <c r="J785" i="1"/>
  <c r="I785" i="1"/>
  <c r="I784" i="1"/>
  <c r="J784" i="1" s="1"/>
  <c r="F784" i="1"/>
  <c r="I783" i="1"/>
  <c r="J783" i="1" s="1"/>
  <c r="F783" i="1"/>
  <c r="I782" i="1"/>
  <c r="J782" i="1" s="1"/>
  <c r="F782" i="1"/>
  <c r="I781" i="1"/>
  <c r="J781" i="1" s="1"/>
  <c r="F781" i="1"/>
  <c r="J780" i="1"/>
  <c r="I780" i="1"/>
  <c r="F780" i="1"/>
  <c r="J779" i="1"/>
  <c r="I779" i="1"/>
  <c r="F779" i="1"/>
  <c r="J778" i="1"/>
  <c r="I778" i="1"/>
  <c r="F778" i="1"/>
  <c r="I777" i="1"/>
  <c r="J777" i="1" s="1"/>
  <c r="F777" i="1"/>
  <c r="I776" i="1"/>
  <c r="J776" i="1" s="1"/>
  <c r="F776" i="1"/>
  <c r="I775" i="1"/>
  <c r="J775" i="1" s="1"/>
  <c r="I774" i="1"/>
  <c r="J774" i="1" s="1"/>
  <c r="F774" i="1"/>
  <c r="I773" i="1"/>
  <c r="J773" i="1" s="1"/>
  <c r="F773" i="1"/>
  <c r="J772" i="1"/>
  <c r="I772" i="1"/>
  <c r="F772" i="1"/>
  <c r="I771" i="1"/>
  <c r="J771" i="1" s="1"/>
  <c r="F771" i="1"/>
  <c r="I770" i="1"/>
  <c r="J770" i="1" s="1"/>
  <c r="F770" i="1"/>
  <c r="J769" i="1"/>
  <c r="I769" i="1"/>
  <c r="F769" i="1"/>
  <c r="J768" i="1"/>
  <c r="I768" i="1"/>
  <c r="J767" i="1"/>
  <c r="I767" i="1"/>
  <c r="F767" i="1"/>
  <c r="J766" i="1"/>
  <c r="I766" i="1"/>
  <c r="F766" i="1"/>
  <c r="I765" i="1"/>
  <c r="J765" i="1" s="1"/>
  <c r="F765" i="1"/>
  <c r="I764" i="1"/>
  <c r="J764" i="1" s="1"/>
  <c r="F764" i="1"/>
  <c r="I763" i="1"/>
  <c r="J763" i="1" s="1"/>
  <c r="F763" i="1"/>
  <c r="I762" i="1"/>
  <c r="J762" i="1" s="1"/>
  <c r="F762" i="1"/>
  <c r="I761" i="1"/>
  <c r="J761" i="1" s="1"/>
  <c r="F761" i="1"/>
  <c r="J760" i="1"/>
  <c r="I760" i="1"/>
  <c r="F760" i="1"/>
  <c r="I759" i="1"/>
  <c r="J759" i="1" s="1"/>
  <c r="F759" i="1"/>
  <c r="J758" i="1"/>
  <c r="I758" i="1"/>
  <c r="F758" i="1"/>
  <c r="J757" i="1"/>
  <c r="I757" i="1"/>
  <c r="F757" i="1"/>
  <c r="I756" i="1"/>
  <c r="J756" i="1" s="1"/>
  <c r="F756" i="1"/>
  <c r="J755" i="1"/>
  <c r="I755" i="1"/>
  <c r="F755" i="1"/>
  <c r="I749" i="1"/>
  <c r="J749" i="1" s="1"/>
  <c r="I748" i="1"/>
  <c r="J748" i="1" s="1"/>
  <c r="J747" i="1"/>
  <c r="I747" i="1"/>
  <c r="J746" i="1"/>
  <c r="I746" i="1"/>
  <c r="I745" i="1"/>
  <c r="J745" i="1" s="1"/>
  <c r="J744" i="1"/>
  <c r="I744" i="1"/>
  <c r="I743" i="1"/>
  <c r="J743" i="1" s="1"/>
  <c r="J742" i="1"/>
  <c r="I742" i="1"/>
  <c r="J741" i="1"/>
  <c r="I741" i="1"/>
  <c r="I740" i="1"/>
  <c r="J740" i="1" s="1"/>
  <c r="J739" i="1"/>
  <c r="I739" i="1"/>
  <c r="J738" i="1"/>
  <c r="I738" i="1"/>
  <c r="I737" i="1"/>
  <c r="J737" i="1" s="1"/>
  <c r="I736" i="1"/>
  <c r="J736" i="1" s="1"/>
  <c r="J735" i="1"/>
  <c r="I735" i="1"/>
  <c r="I734" i="1"/>
  <c r="J734" i="1" s="1"/>
  <c r="I733" i="1"/>
  <c r="J733" i="1" s="1"/>
  <c r="I732" i="1"/>
  <c r="J732" i="1" s="1"/>
  <c r="J731" i="1"/>
  <c r="I731" i="1"/>
  <c r="J730" i="1"/>
  <c r="I730" i="1"/>
  <c r="I729" i="1"/>
  <c r="J729" i="1" s="1"/>
  <c r="I728" i="1"/>
  <c r="J728" i="1" s="1"/>
  <c r="I727" i="1"/>
  <c r="J727" i="1" s="1"/>
  <c r="I721" i="1"/>
  <c r="J721" i="1" s="1"/>
  <c r="J720" i="1"/>
  <c r="I720" i="1"/>
  <c r="J719" i="1"/>
  <c r="I719" i="1"/>
  <c r="J718" i="1"/>
  <c r="I718" i="1"/>
  <c r="J717" i="1"/>
  <c r="I717" i="1"/>
  <c r="I716" i="1"/>
  <c r="J716" i="1" s="1"/>
  <c r="F716" i="1"/>
  <c r="I715" i="1"/>
  <c r="J715" i="1" s="1"/>
  <c r="I714" i="1"/>
  <c r="J714" i="1" s="1"/>
  <c r="I713" i="1"/>
  <c r="J713" i="1" s="1"/>
  <c r="F713" i="1"/>
  <c r="I712" i="1"/>
  <c r="J712" i="1" s="1"/>
  <c r="F712" i="1"/>
  <c r="I711" i="1"/>
  <c r="J711" i="1" s="1"/>
  <c r="F711" i="1"/>
  <c r="I710" i="1"/>
  <c r="J710" i="1" s="1"/>
  <c r="F710" i="1"/>
  <c r="I709" i="1"/>
  <c r="J709" i="1" s="1"/>
  <c r="F709" i="1"/>
  <c r="I708" i="1"/>
  <c r="J708" i="1" s="1"/>
  <c r="F708" i="1"/>
  <c r="I707" i="1"/>
  <c r="J707" i="1" s="1"/>
  <c r="F707" i="1"/>
  <c r="J706" i="1"/>
  <c r="I706" i="1"/>
  <c r="F706" i="1"/>
  <c r="J705" i="1"/>
  <c r="I705" i="1"/>
  <c r="F705" i="1"/>
  <c r="I704" i="1"/>
  <c r="J704" i="1" s="1"/>
  <c r="F704" i="1"/>
  <c r="I703" i="1"/>
  <c r="J703" i="1" s="1"/>
  <c r="F703" i="1"/>
  <c r="I702" i="1"/>
  <c r="J702" i="1" s="1"/>
  <c r="F702" i="1"/>
  <c r="J701" i="1"/>
  <c r="I701" i="1"/>
  <c r="F701" i="1"/>
  <c r="J700" i="1"/>
  <c r="I700" i="1"/>
  <c r="F700" i="1"/>
  <c r="I699" i="1"/>
  <c r="J699" i="1" s="1"/>
  <c r="F699" i="1"/>
  <c r="J698" i="1"/>
  <c r="I698" i="1"/>
  <c r="F698" i="1"/>
  <c r="I697" i="1"/>
  <c r="J697" i="1" s="1"/>
  <c r="F697" i="1"/>
  <c r="I696" i="1"/>
  <c r="J696" i="1" s="1"/>
  <c r="F696" i="1"/>
  <c r="I695" i="1"/>
  <c r="J695" i="1" s="1"/>
  <c r="F695" i="1"/>
  <c r="I694" i="1"/>
  <c r="J694" i="1" s="1"/>
  <c r="F694" i="1"/>
  <c r="I693" i="1"/>
  <c r="J693" i="1" s="1"/>
  <c r="F693" i="1"/>
  <c r="I692" i="1"/>
  <c r="J692" i="1" s="1"/>
  <c r="F692" i="1"/>
  <c r="I691" i="1"/>
  <c r="J691" i="1" s="1"/>
  <c r="F691" i="1"/>
  <c r="J690" i="1"/>
  <c r="I690" i="1"/>
  <c r="F690" i="1"/>
  <c r="J689" i="1"/>
  <c r="I689" i="1"/>
  <c r="F689" i="1"/>
  <c r="I688" i="1"/>
  <c r="J688" i="1" s="1"/>
  <c r="F688" i="1"/>
  <c r="I687" i="1"/>
  <c r="J687" i="1" s="1"/>
  <c r="F687" i="1"/>
  <c r="J686" i="1"/>
  <c r="I686" i="1"/>
  <c r="F686" i="1"/>
  <c r="I685" i="1"/>
  <c r="J685" i="1" s="1"/>
  <c r="F685" i="1"/>
  <c r="J684" i="1"/>
  <c r="I684" i="1"/>
  <c r="F684" i="1"/>
  <c r="I683" i="1"/>
  <c r="J683" i="1" s="1"/>
  <c r="F683" i="1"/>
  <c r="I682" i="1"/>
  <c r="J682" i="1" s="1"/>
  <c r="F682" i="1"/>
  <c r="I681" i="1"/>
  <c r="J681" i="1" s="1"/>
  <c r="F681" i="1"/>
  <c r="J680" i="1"/>
  <c r="I680" i="1"/>
  <c r="F680" i="1"/>
  <c r="I679" i="1"/>
  <c r="J679" i="1" s="1"/>
  <c r="F679" i="1"/>
  <c r="I678" i="1"/>
  <c r="J678" i="1" s="1"/>
  <c r="F678" i="1"/>
  <c r="I677" i="1"/>
  <c r="J677" i="1" s="1"/>
  <c r="F677" i="1"/>
  <c r="I676" i="1"/>
  <c r="J676" i="1" s="1"/>
  <c r="F676" i="1"/>
  <c r="I675" i="1"/>
  <c r="J675" i="1" s="1"/>
  <c r="F675" i="1"/>
  <c r="J674" i="1"/>
  <c r="I674" i="1"/>
  <c r="F674" i="1"/>
  <c r="J673" i="1"/>
  <c r="I673" i="1"/>
  <c r="F673" i="1"/>
  <c r="I672" i="1"/>
  <c r="J672" i="1" s="1"/>
  <c r="F672" i="1"/>
  <c r="I671" i="1"/>
  <c r="J671" i="1" s="1"/>
  <c r="F671" i="1"/>
  <c r="I670" i="1"/>
  <c r="J670" i="1" s="1"/>
  <c r="F670" i="1"/>
  <c r="I669" i="1"/>
  <c r="J669" i="1" s="1"/>
  <c r="F669" i="1"/>
  <c r="J668" i="1"/>
  <c r="I668" i="1"/>
  <c r="F668" i="1"/>
  <c r="I662" i="1"/>
  <c r="I661" i="1"/>
  <c r="J661" i="1" s="1"/>
  <c r="I660" i="1"/>
  <c r="J660" i="1" s="1"/>
  <c r="I659" i="1"/>
  <c r="I658" i="1"/>
  <c r="J658" i="1" s="1"/>
  <c r="I657" i="1"/>
  <c r="J657" i="1" s="1"/>
  <c r="I656" i="1"/>
  <c r="J656" i="1" s="1"/>
  <c r="I655" i="1"/>
  <c r="J654" i="1"/>
  <c r="I654" i="1"/>
  <c r="I653" i="1"/>
  <c r="J652" i="1"/>
  <c r="I652" i="1"/>
  <c r="I651" i="1"/>
  <c r="J651" i="1" s="1"/>
  <c r="I650" i="1"/>
  <c r="I649" i="1"/>
  <c r="J649" i="1" s="1"/>
  <c r="I644" i="1"/>
  <c r="J644" i="1" s="1"/>
  <c r="I643" i="1"/>
  <c r="J643" i="1" s="1"/>
  <c r="J642" i="1"/>
  <c r="I642" i="1"/>
  <c r="J641" i="1"/>
  <c r="I641" i="1"/>
  <c r="I640" i="1"/>
  <c r="J640" i="1" s="1"/>
  <c r="J639" i="1"/>
  <c r="I639" i="1"/>
  <c r="I638" i="1"/>
  <c r="J638" i="1" s="1"/>
  <c r="I637" i="1"/>
  <c r="J637" i="1" s="1"/>
  <c r="I636" i="1"/>
  <c r="J636" i="1" s="1"/>
  <c r="I635" i="1"/>
  <c r="J635" i="1" s="1"/>
  <c r="J634" i="1"/>
  <c r="I634" i="1"/>
  <c r="I633" i="1"/>
  <c r="J632" i="1"/>
  <c r="I632" i="1"/>
  <c r="J631" i="1"/>
  <c r="I631" i="1"/>
  <c r="I630" i="1"/>
  <c r="J630" i="1" s="1"/>
  <c r="I629" i="1"/>
  <c r="J629" i="1" s="1"/>
  <c r="I628" i="1"/>
  <c r="J628" i="1" s="1"/>
  <c r="I627" i="1"/>
  <c r="J627" i="1" s="1"/>
  <c r="I626" i="1"/>
  <c r="J626" i="1" s="1"/>
  <c r="I625" i="1"/>
  <c r="J625" i="1" s="1"/>
  <c r="J624" i="1"/>
  <c r="I624" i="1"/>
  <c r="J623" i="1"/>
  <c r="I623" i="1"/>
  <c r="J622" i="1"/>
  <c r="I622" i="1"/>
  <c r="I621" i="1"/>
  <c r="J621" i="1" s="1"/>
  <c r="I620" i="1"/>
  <c r="J620" i="1" s="1"/>
  <c r="I619" i="1"/>
  <c r="J619" i="1" s="1"/>
  <c r="I618" i="1"/>
  <c r="J618" i="1" s="1"/>
  <c r="I617" i="1"/>
  <c r="J617" i="1" s="1"/>
  <c r="J616" i="1"/>
  <c r="I616" i="1"/>
  <c r="I615" i="1"/>
  <c r="J615" i="1" s="1"/>
  <c r="J614" i="1"/>
  <c r="I614" i="1"/>
  <c r="I613" i="1"/>
  <c r="J613" i="1" s="1"/>
  <c r="I612" i="1"/>
  <c r="J612" i="1" s="1"/>
  <c r="I611" i="1"/>
  <c r="J611" i="1" s="1"/>
  <c r="I610" i="1"/>
  <c r="J610" i="1" s="1"/>
  <c r="I609" i="1"/>
  <c r="J609" i="1" s="1"/>
  <c r="J608" i="1"/>
  <c r="I608" i="1"/>
  <c r="I607" i="1"/>
  <c r="J607" i="1" s="1"/>
  <c r="J606" i="1"/>
  <c r="I606" i="1"/>
  <c r="J605" i="1"/>
  <c r="I605" i="1"/>
  <c r="I604" i="1"/>
  <c r="J604" i="1" s="1"/>
  <c r="I603" i="1"/>
  <c r="J603" i="1" s="1"/>
  <c r="I602" i="1"/>
  <c r="J602" i="1" s="1"/>
  <c r="I601" i="1"/>
  <c r="J601" i="1" s="1"/>
  <c r="J600" i="1"/>
  <c r="I600" i="1"/>
  <c r="J599" i="1"/>
  <c r="I599" i="1"/>
  <c r="I598" i="1"/>
  <c r="J598" i="1" s="1"/>
  <c r="J597" i="1"/>
  <c r="I597" i="1"/>
  <c r="I596" i="1"/>
  <c r="J596" i="1" s="1"/>
  <c r="I595" i="1"/>
  <c r="J595" i="1" s="1"/>
  <c r="I594" i="1"/>
  <c r="J594" i="1" s="1"/>
  <c r="F594" i="1"/>
  <c r="J593" i="1"/>
  <c r="I593" i="1"/>
  <c r="I592" i="1"/>
  <c r="J592" i="1" s="1"/>
  <c r="F592" i="1"/>
  <c r="I591" i="1"/>
  <c r="J591" i="1" s="1"/>
  <c r="J590" i="1"/>
  <c r="I590" i="1"/>
  <c r="J589" i="1"/>
  <c r="I589" i="1"/>
  <c r="I588" i="1"/>
  <c r="J588" i="1" s="1"/>
  <c r="I587" i="1"/>
  <c r="J587" i="1" s="1"/>
  <c r="I586" i="1"/>
  <c r="J586" i="1" s="1"/>
  <c r="J585" i="1"/>
  <c r="I585" i="1"/>
  <c r="I584" i="1"/>
  <c r="J584" i="1" s="1"/>
  <c r="I583" i="1"/>
  <c r="J583" i="1" s="1"/>
  <c r="I582" i="1"/>
  <c r="J582" i="1" s="1"/>
  <c r="J581" i="1"/>
  <c r="I581" i="1"/>
  <c r="I580" i="1"/>
  <c r="J580" i="1" s="1"/>
  <c r="I579" i="1"/>
  <c r="J579" i="1" s="1"/>
  <c r="I578" i="1"/>
  <c r="J578" i="1" s="1"/>
  <c r="J577" i="1"/>
  <c r="I577" i="1"/>
  <c r="I576" i="1"/>
  <c r="J576" i="1" s="1"/>
  <c r="I575" i="1"/>
  <c r="J575" i="1" s="1"/>
  <c r="I574" i="1"/>
  <c r="J574" i="1" s="1"/>
  <c r="J573" i="1"/>
  <c r="I573" i="1"/>
  <c r="J572" i="1"/>
  <c r="I572" i="1"/>
  <c r="I571" i="1"/>
  <c r="J571" i="1" s="1"/>
  <c r="I570" i="1"/>
  <c r="J570" i="1" s="1"/>
  <c r="J569" i="1"/>
  <c r="I569" i="1"/>
  <c r="J568" i="1"/>
  <c r="I568" i="1"/>
  <c r="I567" i="1"/>
  <c r="J567" i="1" s="1"/>
  <c r="I566" i="1"/>
  <c r="J566" i="1" s="1"/>
  <c r="I565" i="1"/>
  <c r="J565" i="1" s="1"/>
  <c r="J564" i="1"/>
  <c r="I564" i="1"/>
  <c r="I563" i="1"/>
  <c r="J563" i="1" s="1"/>
  <c r="I562" i="1"/>
  <c r="J562" i="1" s="1"/>
  <c r="J561" i="1"/>
  <c r="I561" i="1"/>
  <c r="I560" i="1"/>
  <c r="J560" i="1" s="1"/>
  <c r="F560" i="1"/>
  <c r="I559" i="1"/>
  <c r="J559" i="1" s="1"/>
  <c r="I558" i="1"/>
  <c r="J558" i="1" s="1"/>
  <c r="F558" i="1"/>
  <c r="J557" i="1"/>
  <c r="I557" i="1"/>
  <c r="J556" i="1"/>
  <c r="I556" i="1"/>
  <c r="I555" i="1"/>
  <c r="J555" i="1" s="1"/>
  <c r="F555" i="1"/>
  <c r="I554" i="1"/>
  <c r="J554" i="1" s="1"/>
  <c r="I553" i="1"/>
  <c r="J553" i="1" s="1"/>
  <c r="F553" i="1"/>
  <c r="I552" i="1"/>
  <c r="J552" i="1" s="1"/>
  <c r="I551" i="1"/>
  <c r="J551" i="1" s="1"/>
  <c r="I550" i="1"/>
  <c r="J550" i="1" s="1"/>
  <c r="J549" i="1"/>
  <c r="I549" i="1"/>
  <c r="I548" i="1"/>
  <c r="J548" i="1" s="1"/>
  <c r="F548" i="1"/>
  <c r="I547" i="1"/>
  <c r="J547" i="1" s="1"/>
  <c r="I546" i="1"/>
  <c r="J546" i="1" s="1"/>
  <c r="F546" i="1"/>
  <c r="I545" i="1"/>
  <c r="J545" i="1" s="1"/>
  <c r="I544" i="1"/>
  <c r="J544" i="1" s="1"/>
  <c r="J543" i="1"/>
  <c r="I543" i="1"/>
  <c r="F543" i="1"/>
  <c r="J542" i="1"/>
  <c r="I542" i="1"/>
  <c r="J541" i="1"/>
  <c r="I541" i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J534" i="1"/>
  <c r="I534" i="1"/>
  <c r="J533" i="1"/>
  <c r="I533" i="1"/>
  <c r="F533" i="1"/>
  <c r="I532" i="1"/>
  <c r="J532" i="1" s="1"/>
  <c r="I531" i="1"/>
  <c r="J531" i="1" s="1"/>
  <c r="I530" i="1"/>
  <c r="J530" i="1" s="1"/>
  <c r="F530" i="1"/>
  <c r="I529" i="1"/>
  <c r="J529" i="1" s="1"/>
  <c r="F529" i="1"/>
  <c r="I528" i="1"/>
  <c r="J528" i="1" s="1"/>
  <c r="F528" i="1"/>
  <c r="J527" i="1"/>
  <c r="I527" i="1"/>
  <c r="I526" i="1"/>
  <c r="J526" i="1" s="1"/>
  <c r="F526" i="1"/>
  <c r="I525" i="1"/>
  <c r="J525" i="1" s="1"/>
  <c r="F525" i="1"/>
  <c r="I524" i="1"/>
  <c r="J524" i="1" s="1"/>
  <c r="F524" i="1"/>
  <c r="J523" i="1"/>
  <c r="I523" i="1"/>
  <c r="F523" i="1"/>
  <c r="J522" i="1"/>
  <c r="I522" i="1"/>
  <c r="J521" i="1"/>
  <c r="I521" i="1"/>
  <c r="F521" i="1"/>
  <c r="J520" i="1"/>
  <c r="I520" i="1"/>
  <c r="F520" i="1"/>
  <c r="I519" i="1"/>
  <c r="J519" i="1" s="1"/>
  <c r="I518" i="1"/>
  <c r="J518" i="1" s="1"/>
  <c r="I517" i="1"/>
  <c r="J517" i="1" s="1"/>
  <c r="F517" i="1"/>
  <c r="I516" i="1"/>
  <c r="J516" i="1" s="1"/>
  <c r="F516" i="1"/>
  <c r="J515" i="1"/>
  <c r="I515" i="1"/>
  <c r="F515" i="1"/>
  <c r="J514" i="1"/>
  <c r="I514" i="1"/>
  <c r="F514" i="1"/>
  <c r="I513" i="1"/>
  <c r="J513" i="1" s="1"/>
  <c r="F513" i="1"/>
  <c r="I512" i="1"/>
  <c r="J512" i="1" s="1"/>
  <c r="F512" i="1"/>
  <c r="I511" i="1"/>
  <c r="J511" i="1" s="1"/>
  <c r="J510" i="1"/>
  <c r="I510" i="1"/>
  <c r="F510" i="1"/>
  <c r="J509" i="1"/>
  <c r="I509" i="1"/>
  <c r="F509" i="1"/>
  <c r="I508" i="1"/>
  <c r="J508" i="1" s="1"/>
  <c r="F508" i="1"/>
  <c r="I507" i="1"/>
  <c r="J507" i="1" s="1"/>
  <c r="F507" i="1"/>
  <c r="I506" i="1"/>
  <c r="J506" i="1" s="1"/>
  <c r="F506" i="1"/>
  <c r="I505" i="1"/>
  <c r="J505" i="1" s="1"/>
  <c r="I504" i="1"/>
  <c r="J504" i="1" s="1"/>
  <c r="F504" i="1"/>
  <c r="I503" i="1"/>
  <c r="J503" i="1" s="1"/>
  <c r="F503" i="1"/>
  <c r="J502" i="1"/>
  <c r="I502" i="1"/>
  <c r="F502" i="1"/>
  <c r="I501" i="1"/>
  <c r="J501" i="1" s="1"/>
  <c r="F501" i="1"/>
  <c r="I500" i="1"/>
  <c r="J500" i="1" s="1"/>
  <c r="F500" i="1"/>
  <c r="J499" i="1"/>
  <c r="I499" i="1"/>
  <c r="J498" i="1"/>
  <c r="I498" i="1"/>
  <c r="I497" i="1"/>
  <c r="J497" i="1" s="1"/>
  <c r="F497" i="1"/>
  <c r="J496" i="1"/>
  <c r="I496" i="1"/>
  <c r="F496" i="1"/>
  <c r="I495" i="1"/>
  <c r="J495" i="1" s="1"/>
  <c r="F495" i="1"/>
  <c r="I494" i="1"/>
  <c r="J494" i="1" s="1"/>
  <c r="F494" i="1"/>
  <c r="J493" i="1"/>
  <c r="I493" i="1"/>
  <c r="F493" i="1"/>
  <c r="J492" i="1"/>
  <c r="I492" i="1"/>
  <c r="F492" i="1"/>
  <c r="J491" i="1"/>
  <c r="I491" i="1"/>
  <c r="F491" i="1"/>
  <c r="I490" i="1"/>
  <c r="J490" i="1" s="1"/>
  <c r="F490" i="1"/>
  <c r="I489" i="1"/>
  <c r="J489" i="1" s="1"/>
  <c r="F489" i="1"/>
  <c r="J488" i="1"/>
  <c r="I488" i="1"/>
  <c r="F488" i="1"/>
  <c r="J487" i="1"/>
  <c r="I487" i="1"/>
  <c r="F487" i="1"/>
  <c r="I486" i="1"/>
  <c r="J486" i="1" s="1"/>
  <c r="F486" i="1"/>
  <c r="J485" i="1"/>
  <c r="I485" i="1"/>
  <c r="F485" i="1"/>
  <c r="I484" i="1"/>
  <c r="J484" i="1" s="1"/>
  <c r="F484" i="1"/>
  <c r="I483" i="1"/>
  <c r="J483" i="1" s="1"/>
  <c r="F483" i="1"/>
  <c r="I482" i="1"/>
  <c r="J482" i="1" s="1"/>
  <c r="F482" i="1"/>
  <c r="I481" i="1"/>
  <c r="J481" i="1" s="1"/>
  <c r="F481" i="1"/>
  <c r="I480" i="1"/>
  <c r="J480" i="1" s="1"/>
  <c r="F480" i="1"/>
  <c r="J479" i="1"/>
  <c r="I479" i="1"/>
  <c r="F479" i="1"/>
  <c r="I478" i="1"/>
  <c r="J478" i="1" s="1"/>
  <c r="I477" i="1"/>
  <c r="J477" i="1" s="1"/>
  <c r="F477" i="1"/>
  <c r="J476" i="1"/>
  <c r="I476" i="1"/>
  <c r="F476" i="1"/>
  <c r="I475" i="1"/>
  <c r="J475" i="1" s="1"/>
  <c r="F475" i="1"/>
  <c r="J474" i="1"/>
  <c r="I474" i="1"/>
  <c r="F474" i="1"/>
  <c r="I473" i="1"/>
  <c r="I472" i="1"/>
  <c r="I471" i="1"/>
  <c r="J471" i="1" s="1"/>
  <c r="I470" i="1"/>
  <c r="J470" i="1" s="1"/>
  <c r="F470" i="1"/>
  <c r="J469" i="1"/>
  <c r="I469" i="1"/>
  <c r="F469" i="1"/>
  <c r="I468" i="1"/>
  <c r="J468" i="1" s="1"/>
  <c r="F468" i="1"/>
  <c r="J467" i="1"/>
  <c r="I467" i="1"/>
  <c r="F467" i="1"/>
  <c r="I466" i="1"/>
  <c r="J466" i="1" s="1"/>
  <c r="I465" i="1"/>
  <c r="J465" i="1" s="1"/>
  <c r="F465" i="1"/>
  <c r="J464" i="1"/>
  <c r="I464" i="1"/>
  <c r="F464" i="1"/>
  <c r="J463" i="1"/>
  <c r="I463" i="1"/>
  <c r="F463" i="1"/>
  <c r="I462" i="1"/>
  <c r="J462" i="1" s="1"/>
  <c r="F462" i="1"/>
  <c r="J461" i="1"/>
  <c r="I461" i="1"/>
  <c r="F461" i="1"/>
  <c r="I460" i="1"/>
  <c r="J460" i="1" s="1"/>
  <c r="F460" i="1"/>
  <c r="I459" i="1"/>
  <c r="J459" i="1" s="1"/>
  <c r="F459" i="1"/>
  <c r="J458" i="1"/>
  <c r="I458" i="1"/>
  <c r="F458" i="1"/>
  <c r="I457" i="1"/>
  <c r="J457" i="1" s="1"/>
  <c r="F457" i="1"/>
  <c r="J456" i="1"/>
  <c r="I456" i="1"/>
  <c r="J455" i="1"/>
  <c r="I455" i="1"/>
  <c r="F455" i="1"/>
  <c r="I454" i="1"/>
  <c r="J454" i="1" s="1"/>
  <c r="F454" i="1"/>
  <c r="J453" i="1"/>
  <c r="I453" i="1"/>
  <c r="F453" i="1"/>
  <c r="J452" i="1"/>
  <c r="I452" i="1"/>
  <c r="F452" i="1"/>
  <c r="I451" i="1"/>
  <c r="J451" i="1" s="1"/>
  <c r="F451" i="1"/>
  <c r="J450" i="1"/>
  <c r="I450" i="1"/>
  <c r="F450" i="1"/>
  <c r="I449" i="1"/>
  <c r="J449" i="1" s="1"/>
  <c r="F449" i="1"/>
  <c r="I448" i="1"/>
  <c r="J448" i="1" s="1"/>
  <c r="F448" i="1"/>
  <c r="J447" i="1"/>
  <c r="I447" i="1"/>
  <c r="I446" i="1"/>
  <c r="J446" i="1" s="1"/>
  <c r="F446" i="1"/>
  <c r="I445" i="1"/>
  <c r="J445" i="1" s="1"/>
  <c r="F445" i="1"/>
  <c r="J444" i="1"/>
  <c r="I444" i="1"/>
  <c r="F444" i="1"/>
  <c r="I443" i="1"/>
  <c r="J443" i="1" s="1"/>
  <c r="I437" i="1"/>
  <c r="J437" i="1" s="1"/>
  <c r="I436" i="1"/>
  <c r="J436" i="1" s="1"/>
  <c r="J435" i="1"/>
  <c r="I435" i="1"/>
  <c r="J434" i="1"/>
  <c r="I434" i="1"/>
  <c r="I433" i="1"/>
  <c r="J433" i="1" s="1"/>
  <c r="I432" i="1"/>
  <c r="J432" i="1" s="1"/>
  <c r="J431" i="1"/>
  <c r="I431" i="1"/>
  <c r="I430" i="1"/>
  <c r="J430" i="1" s="1"/>
  <c r="I429" i="1"/>
  <c r="J429" i="1" s="1"/>
  <c r="I428" i="1"/>
  <c r="J428" i="1" s="1"/>
  <c r="J427" i="1"/>
  <c r="I427" i="1"/>
  <c r="I426" i="1"/>
  <c r="J426" i="1" s="1"/>
  <c r="I425" i="1"/>
  <c r="J425" i="1" s="1"/>
  <c r="I424" i="1"/>
  <c r="J424" i="1" s="1"/>
  <c r="J423" i="1"/>
  <c r="I423" i="1"/>
  <c r="I422" i="1"/>
  <c r="J422" i="1" s="1"/>
  <c r="I421" i="1"/>
  <c r="J421" i="1" s="1"/>
  <c r="I420" i="1"/>
  <c r="J420" i="1" s="1"/>
  <c r="J419" i="1"/>
  <c r="I419" i="1"/>
  <c r="I418" i="1"/>
  <c r="J418" i="1" s="1"/>
  <c r="I417" i="1"/>
  <c r="J417" i="1" s="1"/>
  <c r="I416" i="1"/>
  <c r="J416" i="1" s="1"/>
  <c r="J415" i="1"/>
  <c r="I415" i="1"/>
  <c r="J414" i="1"/>
  <c r="I414" i="1"/>
  <c r="I413" i="1"/>
  <c r="J413" i="1" s="1"/>
  <c r="I412" i="1"/>
  <c r="J412" i="1" s="1"/>
  <c r="J411" i="1"/>
  <c r="I411" i="1"/>
  <c r="I410" i="1"/>
  <c r="J410" i="1" s="1"/>
  <c r="I409" i="1"/>
  <c r="J409" i="1" s="1"/>
  <c r="I408" i="1"/>
  <c r="J408" i="1" s="1"/>
  <c r="I407" i="1"/>
  <c r="J407" i="1" s="1"/>
  <c r="J401" i="1"/>
  <c r="I401" i="1"/>
  <c r="J400" i="1"/>
  <c r="I400" i="1"/>
  <c r="I399" i="1"/>
  <c r="J399" i="1" s="1"/>
  <c r="J398" i="1"/>
  <c r="I398" i="1"/>
  <c r="I397" i="1"/>
  <c r="J397" i="1" s="1"/>
  <c r="I396" i="1"/>
  <c r="J396" i="1" s="1"/>
  <c r="I395" i="1"/>
  <c r="J395" i="1" s="1"/>
  <c r="I394" i="1"/>
  <c r="J394" i="1" s="1"/>
  <c r="I393" i="1"/>
  <c r="J393" i="1" s="1"/>
  <c r="J392" i="1"/>
  <c r="I392" i="1"/>
  <c r="I391" i="1"/>
  <c r="J391" i="1" s="1"/>
  <c r="J390" i="1"/>
  <c r="I390" i="1"/>
  <c r="I389" i="1"/>
  <c r="J389" i="1" s="1"/>
  <c r="I388" i="1"/>
  <c r="J388" i="1" s="1"/>
  <c r="I387" i="1"/>
  <c r="J387" i="1" s="1"/>
  <c r="I386" i="1"/>
  <c r="J386" i="1" s="1"/>
  <c r="I385" i="1"/>
  <c r="J385" i="1" s="1"/>
  <c r="J384" i="1"/>
  <c r="I384" i="1"/>
  <c r="I383" i="1"/>
  <c r="J383" i="1" s="1"/>
  <c r="J382" i="1"/>
  <c r="I382" i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J374" i="1"/>
  <c r="I374" i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F368" i="1"/>
  <c r="J367" i="1"/>
  <c r="I367" i="1"/>
  <c r="F367" i="1"/>
  <c r="I366" i="1"/>
  <c r="J366" i="1" s="1"/>
  <c r="F366" i="1"/>
  <c r="I365" i="1"/>
  <c r="J365" i="1" s="1"/>
  <c r="F365" i="1"/>
  <c r="I364" i="1"/>
  <c r="I363" i="1"/>
  <c r="I362" i="1"/>
  <c r="J362" i="1" s="1"/>
  <c r="J361" i="1"/>
  <c r="I361" i="1"/>
  <c r="F361" i="1"/>
  <c r="J360" i="1"/>
  <c r="I360" i="1"/>
  <c r="F360" i="1"/>
  <c r="I359" i="1"/>
  <c r="J359" i="1" s="1"/>
  <c r="F359" i="1"/>
  <c r="I358" i="1"/>
  <c r="J358" i="1" s="1"/>
  <c r="F358" i="1"/>
  <c r="J357" i="1"/>
  <c r="I357" i="1"/>
  <c r="F357" i="1"/>
  <c r="I356" i="1"/>
  <c r="J356" i="1" s="1"/>
  <c r="F356" i="1"/>
  <c r="I355" i="1"/>
  <c r="J355" i="1" s="1"/>
  <c r="F355" i="1"/>
  <c r="I354" i="1"/>
  <c r="J354" i="1" s="1"/>
  <c r="F354" i="1"/>
  <c r="I353" i="1"/>
  <c r="J353" i="1" s="1"/>
  <c r="F353" i="1"/>
  <c r="I352" i="1"/>
  <c r="J352" i="1" s="1"/>
  <c r="F352" i="1"/>
  <c r="I351" i="1"/>
  <c r="J351" i="1" s="1"/>
  <c r="J350" i="1"/>
  <c r="I350" i="1"/>
  <c r="I349" i="1"/>
  <c r="J349" i="1" s="1"/>
  <c r="J348" i="1"/>
  <c r="I348" i="1"/>
  <c r="I347" i="1"/>
  <c r="I346" i="1"/>
  <c r="I345" i="1"/>
  <c r="I344" i="1"/>
  <c r="I343" i="1"/>
  <c r="J343" i="1" s="1"/>
  <c r="I342" i="1"/>
  <c r="J342" i="1" s="1"/>
  <c r="F342" i="1"/>
  <c r="I341" i="1"/>
  <c r="J341" i="1" s="1"/>
  <c r="F341" i="1"/>
  <c r="I340" i="1"/>
  <c r="J340" i="1" s="1"/>
  <c r="F340" i="1"/>
  <c r="I339" i="1"/>
  <c r="J339" i="1" s="1"/>
  <c r="F339" i="1"/>
  <c r="J338" i="1"/>
  <c r="I338" i="1"/>
  <c r="F338" i="1"/>
  <c r="I337" i="1"/>
  <c r="J337" i="1" s="1"/>
  <c r="F337" i="1"/>
  <c r="I336" i="1"/>
  <c r="J336" i="1" s="1"/>
  <c r="F336" i="1"/>
  <c r="J335" i="1"/>
  <c r="I335" i="1"/>
  <c r="F335" i="1"/>
  <c r="J334" i="1"/>
  <c r="I334" i="1"/>
  <c r="F334" i="1"/>
  <c r="J333" i="1"/>
  <c r="I333" i="1"/>
  <c r="F333" i="1"/>
  <c r="J327" i="1"/>
  <c r="I327" i="1"/>
  <c r="I326" i="1"/>
  <c r="J326" i="1" s="1"/>
  <c r="I325" i="1"/>
  <c r="J325" i="1" s="1"/>
  <c r="J324" i="1"/>
  <c r="I324" i="1"/>
  <c r="I323" i="1"/>
  <c r="J323" i="1" s="1"/>
  <c r="J322" i="1"/>
  <c r="I322" i="1"/>
  <c r="I321" i="1"/>
  <c r="J321" i="1" s="1"/>
  <c r="J320" i="1"/>
  <c r="I320" i="1"/>
  <c r="J319" i="1"/>
  <c r="I319" i="1"/>
  <c r="I318" i="1"/>
  <c r="J318" i="1" s="1"/>
  <c r="I317" i="1"/>
  <c r="J317" i="1" s="1"/>
  <c r="I316" i="1"/>
  <c r="J316" i="1" s="1"/>
  <c r="I315" i="1"/>
  <c r="J315" i="1" s="1"/>
  <c r="J314" i="1"/>
  <c r="I314" i="1"/>
  <c r="I313" i="1"/>
  <c r="J313" i="1" s="1"/>
  <c r="I312" i="1"/>
  <c r="J312" i="1" s="1"/>
  <c r="J311" i="1"/>
  <c r="I311" i="1"/>
  <c r="J310" i="1"/>
  <c r="I310" i="1"/>
  <c r="I309" i="1"/>
  <c r="J309" i="1" s="1"/>
  <c r="I308" i="1"/>
  <c r="J308" i="1" s="1"/>
  <c r="I307" i="1"/>
  <c r="J307" i="1" s="1"/>
  <c r="J306" i="1"/>
  <c r="I306" i="1"/>
  <c r="I305" i="1"/>
  <c r="J305" i="1" s="1"/>
  <c r="J304" i="1"/>
  <c r="I304" i="1"/>
  <c r="J303" i="1"/>
  <c r="I303" i="1"/>
  <c r="J302" i="1"/>
  <c r="I302" i="1"/>
  <c r="I301" i="1"/>
  <c r="J301" i="1" s="1"/>
  <c r="I295" i="1"/>
  <c r="J295" i="1" s="1"/>
  <c r="I294" i="1"/>
  <c r="J294" i="1" s="1"/>
  <c r="J293" i="1"/>
  <c r="I293" i="1"/>
  <c r="I292" i="1"/>
  <c r="J292" i="1" s="1"/>
  <c r="I291" i="1"/>
  <c r="J291" i="1" s="1"/>
  <c r="I290" i="1"/>
  <c r="J290" i="1" s="1"/>
  <c r="J289" i="1"/>
  <c r="I289" i="1"/>
  <c r="I288" i="1"/>
  <c r="J288" i="1" s="1"/>
  <c r="I287" i="1"/>
  <c r="J287" i="1" s="1"/>
  <c r="I286" i="1"/>
  <c r="J286" i="1" s="1"/>
  <c r="J285" i="1"/>
  <c r="I285" i="1"/>
  <c r="J284" i="1"/>
  <c r="I284" i="1"/>
  <c r="I283" i="1"/>
  <c r="J283" i="1" s="1"/>
  <c r="I282" i="1"/>
  <c r="J282" i="1" s="1"/>
  <c r="J281" i="1"/>
  <c r="I281" i="1"/>
  <c r="J280" i="1"/>
  <c r="I280" i="1"/>
  <c r="I279" i="1"/>
  <c r="J279" i="1" s="1"/>
  <c r="I278" i="1"/>
  <c r="J278" i="1" s="1"/>
  <c r="J277" i="1"/>
  <c r="I277" i="1"/>
  <c r="I276" i="1"/>
  <c r="J276" i="1" s="1"/>
  <c r="J275" i="1"/>
  <c r="I275" i="1"/>
  <c r="I274" i="1"/>
  <c r="J274" i="1" s="1"/>
  <c r="I273" i="1"/>
  <c r="J273" i="1" s="1"/>
  <c r="J272" i="1"/>
  <c r="I272" i="1"/>
  <c r="I271" i="1"/>
  <c r="J271" i="1" s="1"/>
  <c r="I270" i="1"/>
  <c r="J270" i="1" s="1"/>
  <c r="J269" i="1"/>
  <c r="I269" i="1"/>
  <c r="I268" i="1"/>
  <c r="J268" i="1" s="1"/>
  <c r="J267" i="1"/>
  <c r="I267" i="1"/>
  <c r="J266" i="1"/>
  <c r="I266" i="1"/>
  <c r="I265" i="1"/>
  <c r="J265" i="1" s="1"/>
  <c r="J264" i="1"/>
  <c r="I264" i="1"/>
  <c r="J263" i="1"/>
  <c r="I263" i="1"/>
  <c r="I262" i="1"/>
  <c r="J262" i="1" s="1"/>
  <c r="J261" i="1"/>
  <c r="I261" i="1"/>
  <c r="I260" i="1"/>
  <c r="J260" i="1" s="1"/>
  <c r="I259" i="1"/>
  <c r="I258" i="1"/>
  <c r="I257" i="1"/>
  <c r="J256" i="1"/>
  <c r="I256" i="1"/>
  <c r="I255" i="1"/>
  <c r="J255" i="1" s="1"/>
  <c r="J254" i="1"/>
  <c r="I254" i="1"/>
  <c r="J253" i="1"/>
  <c r="I253" i="1"/>
  <c r="J252" i="1"/>
  <c r="I252" i="1"/>
  <c r="I251" i="1"/>
  <c r="J251" i="1" s="1"/>
  <c r="I250" i="1"/>
  <c r="J250" i="1" s="1"/>
  <c r="I249" i="1"/>
  <c r="I248" i="1"/>
  <c r="I247" i="1"/>
  <c r="I246" i="1"/>
  <c r="J246" i="1" s="1"/>
  <c r="J245" i="1"/>
  <c r="I245" i="1"/>
  <c r="J244" i="1"/>
  <c r="I244" i="1"/>
  <c r="I243" i="1"/>
  <c r="J243" i="1" s="1"/>
  <c r="J242" i="1"/>
  <c r="I242" i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J234" i="1"/>
  <c r="I234" i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J226" i="1"/>
  <c r="I226" i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J218" i="1"/>
  <c r="I218" i="1"/>
  <c r="J217" i="1"/>
  <c r="I217" i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J210" i="1"/>
  <c r="I210" i="1"/>
  <c r="J209" i="1"/>
  <c r="I209" i="1"/>
  <c r="J208" i="1"/>
  <c r="I208" i="1"/>
  <c r="I207" i="1"/>
  <c r="J207" i="1" s="1"/>
  <c r="I206" i="1"/>
  <c r="J206" i="1" s="1"/>
  <c r="J205" i="1"/>
  <c r="I205" i="1"/>
  <c r="I204" i="1"/>
  <c r="J204" i="1" s="1"/>
  <c r="I203" i="1"/>
  <c r="J203" i="1" s="1"/>
  <c r="J202" i="1"/>
  <c r="I202" i="1"/>
  <c r="J201" i="1"/>
  <c r="I201" i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J194" i="1"/>
  <c r="I194" i="1"/>
  <c r="I193" i="1"/>
  <c r="J193" i="1" s="1"/>
  <c r="J192" i="1"/>
  <c r="I192" i="1"/>
  <c r="J191" i="1"/>
  <c r="I191" i="1"/>
  <c r="I190" i="1"/>
  <c r="J190" i="1" s="1"/>
  <c r="I189" i="1"/>
  <c r="J189" i="1" s="1"/>
  <c r="I188" i="1"/>
  <c r="J188" i="1" s="1"/>
  <c r="I187" i="1"/>
  <c r="J187" i="1" s="1"/>
  <c r="J186" i="1"/>
  <c r="I186" i="1"/>
  <c r="J185" i="1"/>
  <c r="I185" i="1"/>
  <c r="J184" i="1"/>
  <c r="I184" i="1"/>
  <c r="I183" i="1"/>
  <c r="J183" i="1" s="1"/>
  <c r="I182" i="1"/>
  <c r="J182" i="1" s="1"/>
  <c r="I181" i="1"/>
  <c r="J181" i="1" s="1"/>
  <c r="I180" i="1"/>
  <c r="J180" i="1" s="1"/>
  <c r="I179" i="1"/>
  <c r="J179" i="1" s="1"/>
  <c r="J178" i="1"/>
  <c r="I178" i="1"/>
  <c r="I177" i="1"/>
  <c r="J177" i="1" s="1"/>
  <c r="I176" i="1"/>
  <c r="J176" i="1" s="1"/>
  <c r="J175" i="1"/>
  <c r="I175" i="1"/>
  <c r="J174" i="1"/>
  <c r="I174" i="1"/>
  <c r="I173" i="1"/>
  <c r="J173" i="1" s="1"/>
  <c r="I172" i="1"/>
  <c r="J172" i="1" s="1"/>
  <c r="I171" i="1"/>
  <c r="J171" i="1" s="1"/>
  <c r="F171" i="1"/>
  <c r="I170" i="1"/>
  <c r="J170" i="1" s="1"/>
  <c r="F170" i="1"/>
  <c r="I169" i="1"/>
  <c r="J169" i="1" s="1"/>
  <c r="F169" i="1"/>
  <c r="J168" i="1"/>
  <c r="I168" i="1"/>
  <c r="I167" i="1"/>
  <c r="J167" i="1" s="1"/>
  <c r="F167" i="1"/>
  <c r="I166" i="1"/>
  <c r="J166" i="1" s="1"/>
  <c r="F166" i="1"/>
  <c r="J165" i="1"/>
  <c r="I165" i="1"/>
  <c r="F165" i="1"/>
  <c r="J164" i="1"/>
  <c r="I164" i="1"/>
  <c r="F164" i="1"/>
  <c r="I163" i="1"/>
  <c r="J163" i="1" s="1"/>
  <c r="J162" i="1"/>
  <c r="I162" i="1"/>
  <c r="F162" i="1"/>
  <c r="J161" i="1"/>
  <c r="I161" i="1"/>
  <c r="F161" i="1"/>
  <c r="J160" i="1"/>
  <c r="I160" i="1"/>
  <c r="F160" i="1"/>
  <c r="J159" i="1"/>
  <c r="I159" i="1"/>
  <c r="J158" i="1"/>
  <c r="I158" i="1"/>
  <c r="F158" i="1"/>
  <c r="I157" i="1"/>
  <c r="J157" i="1" s="1"/>
  <c r="F157" i="1"/>
  <c r="J156" i="1"/>
  <c r="I156" i="1"/>
  <c r="F156" i="1"/>
  <c r="I155" i="1"/>
  <c r="J155" i="1" s="1"/>
  <c r="J154" i="1"/>
  <c r="I154" i="1"/>
  <c r="F154" i="1"/>
  <c r="J153" i="1"/>
  <c r="I153" i="1"/>
  <c r="F153" i="1"/>
  <c r="J152" i="1"/>
  <c r="I152" i="1"/>
  <c r="F152" i="1"/>
  <c r="I151" i="1"/>
  <c r="J151" i="1" s="1"/>
  <c r="F151" i="1"/>
  <c r="J150" i="1"/>
  <c r="I150" i="1"/>
  <c r="I149" i="1"/>
  <c r="J149" i="1" s="1"/>
  <c r="F149" i="1"/>
  <c r="I148" i="1"/>
  <c r="J148" i="1" s="1"/>
  <c r="F148" i="1"/>
  <c r="I147" i="1"/>
  <c r="J147" i="1" s="1"/>
  <c r="F147" i="1"/>
  <c r="I146" i="1"/>
  <c r="J146" i="1" s="1"/>
  <c r="I145" i="1"/>
  <c r="J145" i="1" s="1"/>
  <c r="I144" i="1"/>
  <c r="J144" i="1" s="1"/>
  <c r="J143" i="1"/>
  <c r="I143" i="1"/>
  <c r="J142" i="1"/>
  <c r="I142" i="1"/>
  <c r="I141" i="1"/>
  <c r="J141" i="1" s="1"/>
  <c r="J140" i="1"/>
  <c r="I140" i="1"/>
  <c r="I139" i="1"/>
  <c r="J139" i="1" s="1"/>
  <c r="I138" i="1"/>
  <c r="J138" i="1" s="1"/>
  <c r="I137" i="1"/>
  <c r="J137" i="1" s="1"/>
  <c r="I136" i="1"/>
  <c r="J136" i="1" s="1"/>
  <c r="J135" i="1"/>
  <c r="I135" i="1"/>
  <c r="F135" i="1"/>
  <c r="J134" i="1"/>
  <c r="I134" i="1"/>
  <c r="F134" i="1"/>
  <c r="J133" i="1"/>
  <c r="I133" i="1"/>
  <c r="F133" i="1"/>
  <c r="I132" i="1"/>
  <c r="J132" i="1" s="1"/>
  <c r="I131" i="1"/>
  <c r="J131" i="1" s="1"/>
  <c r="F131" i="1"/>
  <c r="I130" i="1"/>
  <c r="J130" i="1" s="1"/>
  <c r="F130" i="1"/>
  <c r="J129" i="1"/>
  <c r="I129" i="1"/>
  <c r="F129" i="1"/>
  <c r="I128" i="1"/>
  <c r="J128" i="1" s="1"/>
  <c r="F128" i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J121" i="1"/>
  <c r="I121" i="1"/>
  <c r="F121" i="1"/>
  <c r="J120" i="1"/>
  <c r="I120" i="1"/>
  <c r="F120" i="1"/>
  <c r="I119" i="1"/>
  <c r="J119" i="1" s="1"/>
  <c r="F119" i="1"/>
  <c r="I118" i="1"/>
  <c r="J118" i="1" s="1"/>
  <c r="F118" i="1"/>
  <c r="I117" i="1"/>
  <c r="J117" i="1" s="1"/>
  <c r="F117" i="1"/>
  <c r="J116" i="1"/>
  <c r="I116" i="1"/>
  <c r="F116" i="1"/>
  <c r="J115" i="1"/>
  <c r="I115" i="1"/>
  <c r="F115" i="1"/>
  <c r="I114" i="1"/>
  <c r="J114" i="1" s="1"/>
  <c r="F114" i="1"/>
  <c r="I113" i="1"/>
  <c r="J113" i="1" s="1"/>
  <c r="F113" i="1"/>
  <c r="I112" i="1"/>
  <c r="J112" i="1" s="1"/>
  <c r="F112" i="1"/>
  <c r="I111" i="1"/>
  <c r="J111" i="1" s="1"/>
  <c r="F111" i="1"/>
  <c r="I110" i="1"/>
  <c r="J110" i="1" s="1"/>
  <c r="F110" i="1"/>
  <c r="I109" i="1"/>
  <c r="J109" i="1" s="1"/>
  <c r="F109" i="1"/>
  <c r="I108" i="1"/>
  <c r="J108" i="1" s="1"/>
  <c r="F108" i="1"/>
  <c r="I107" i="1"/>
  <c r="J107" i="1" s="1"/>
  <c r="F107" i="1"/>
  <c r="I106" i="1"/>
  <c r="J106" i="1" s="1"/>
  <c r="F106" i="1"/>
  <c r="I105" i="1"/>
  <c r="I104" i="1"/>
  <c r="J103" i="1"/>
  <c r="I103" i="1"/>
  <c r="I102" i="1"/>
  <c r="J102" i="1" s="1"/>
  <c r="F102" i="1"/>
  <c r="I101" i="1"/>
  <c r="J101" i="1" s="1"/>
  <c r="F101" i="1"/>
  <c r="I100" i="1"/>
  <c r="J100" i="1" s="1"/>
  <c r="F100" i="1"/>
  <c r="I99" i="1"/>
  <c r="J99" i="1" s="1"/>
  <c r="F99" i="1"/>
  <c r="I98" i="1"/>
  <c r="I97" i="1"/>
  <c r="J96" i="1"/>
  <c r="I96" i="1"/>
  <c r="I95" i="1"/>
  <c r="J95" i="1" s="1"/>
  <c r="F95" i="1"/>
  <c r="I94" i="1"/>
  <c r="J94" i="1" s="1"/>
  <c r="F94" i="1"/>
  <c r="I93" i="1"/>
  <c r="J93" i="1" s="1"/>
  <c r="F93" i="1"/>
  <c r="I92" i="1"/>
  <c r="J92" i="1" s="1"/>
  <c r="F92" i="1"/>
  <c r="J91" i="1"/>
  <c r="I91" i="1"/>
  <c r="J90" i="1"/>
  <c r="I90" i="1"/>
  <c r="F90" i="1"/>
  <c r="J89" i="1"/>
  <c r="I89" i="1"/>
  <c r="F89" i="1"/>
  <c r="I88" i="1"/>
  <c r="J88" i="1" s="1"/>
  <c r="F88" i="1"/>
  <c r="I87" i="1"/>
  <c r="J87" i="1" s="1"/>
  <c r="F87" i="1"/>
  <c r="I86" i="1"/>
  <c r="J86" i="1" s="1"/>
  <c r="F86" i="1"/>
  <c r="I85" i="1"/>
  <c r="J85" i="1" s="1"/>
  <c r="F85" i="1"/>
  <c r="I84" i="1"/>
  <c r="J84" i="1" s="1"/>
  <c r="F84" i="1"/>
  <c r="J83" i="1"/>
  <c r="I83" i="1"/>
  <c r="F83" i="1"/>
  <c r="I82" i="1"/>
  <c r="J82" i="1" s="1"/>
  <c r="F82" i="1"/>
  <c r="I81" i="1"/>
  <c r="J81" i="1" s="1"/>
  <c r="I80" i="1"/>
  <c r="J80" i="1" s="1"/>
  <c r="F80" i="1"/>
  <c r="J79" i="1"/>
  <c r="I79" i="1"/>
  <c r="F79" i="1"/>
  <c r="J78" i="1"/>
  <c r="I78" i="1"/>
  <c r="F78" i="1"/>
  <c r="I77" i="1"/>
  <c r="J77" i="1" s="1"/>
  <c r="F77" i="1"/>
  <c r="I76" i="1"/>
  <c r="J76" i="1" s="1"/>
  <c r="F76" i="1"/>
  <c r="I75" i="1"/>
  <c r="J75" i="1" s="1"/>
  <c r="F75" i="1"/>
  <c r="I74" i="1"/>
  <c r="J74" i="1" s="1"/>
  <c r="F74" i="1"/>
  <c r="I73" i="1"/>
  <c r="J73" i="1" s="1"/>
  <c r="F73" i="1"/>
  <c r="J72" i="1"/>
  <c r="I72" i="1"/>
  <c r="J71" i="1"/>
  <c r="I71" i="1"/>
  <c r="F71" i="1"/>
  <c r="I70" i="1"/>
  <c r="J70" i="1" s="1"/>
  <c r="F70" i="1"/>
  <c r="I69" i="1"/>
  <c r="J69" i="1" s="1"/>
  <c r="F69" i="1"/>
  <c r="J68" i="1"/>
  <c r="I68" i="1"/>
  <c r="I62" i="1"/>
  <c r="J62" i="1" s="1"/>
  <c r="I61" i="1"/>
  <c r="J61" i="1" s="1"/>
  <c r="J60" i="1"/>
  <c r="I60" i="1"/>
  <c r="J59" i="1"/>
  <c r="I59" i="1"/>
  <c r="I58" i="1"/>
  <c r="J58" i="1" s="1"/>
  <c r="I57" i="1"/>
  <c r="J57" i="1" s="1"/>
  <c r="J56" i="1"/>
  <c r="I56" i="1"/>
  <c r="J55" i="1"/>
  <c r="I55" i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J48" i="1"/>
  <c r="I48" i="1"/>
  <c r="J47" i="1"/>
  <c r="I47" i="1"/>
  <c r="I46" i="1"/>
  <c r="J46" i="1" s="1"/>
  <c r="I45" i="1"/>
  <c r="J45" i="1" s="1"/>
  <c r="J44" i="1"/>
  <c r="I44" i="1"/>
  <c r="J43" i="1"/>
  <c r="I43" i="1"/>
  <c r="J42" i="1"/>
  <c r="I42" i="1"/>
  <c r="I41" i="1"/>
  <c r="J41" i="1" s="1"/>
  <c r="J40" i="1"/>
  <c r="I40" i="1"/>
  <c r="J39" i="1"/>
  <c r="I39" i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J32" i="1"/>
  <c r="I32" i="1"/>
  <c r="J31" i="1"/>
  <c r="I31" i="1"/>
  <c r="I30" i="1"/>
  <c r="J30" i="1" s="1"/>
  <c r="I29" i="1"/>
  <c r="J29" i="1" s="1"/>
  <c r="I28" i="1"/>
  <c r="J28" i="1" s="1"/>
  <c r="I27" i="1"/>
  <c r="J27" i="1" s="1"/>
  <c r="J26" i="1"/>
  <c r="I26" i="1"/>
</calcChain>
</file>

<file path=xl/sharedStrings.xml><?xml version="1.0" encoding="utf-8"?>
<sst xmlns="http://schemas.openxmlformats.org/spreadsheetml/2006/main" count="2809" uniqueCount="520">
  <si>
    <t>Riser Valves &amp; Hydrants</t>
  </si>
  <si>
    <t>Effective March 3, 2025</t>
  </si>
  <si>
    <t>Links to Sections</t>
  </si>
  <si>
    <t>Red Top Overflow</t>
  </si>
  <si>
    <t>RT Alfalfa Overflow-Removable Arch</t>
  </si>
  <si>
    <t>Red Top Overflow Parts</t>
  </si>
  <si>
    <t>RT Alfalfa Overflow Parts-Removable Arch</t>
  </si>
  <si>
    <t>Pasture Overflow Valves</t>
  </si>
  <si>
    <t>Sunshine Alfalfa Overflow-Solid Arch</t>
  </si>
  <si>
    <t>Pasture Overflow Parts</t>
  </si>
  <si>
    <t>Sunshine Alfalfa Overflow Parts-Solid Arch</t>
  </si>
  <si>
    <t>Sunshine Overflow</t>
  </si>
  <si>
    <t>Sunshine Alfalfa Overflow-Removable Arch</t>
  </si>
  <si>
    <t>Sunshine Overflow Parts</t>
  </si>
  <si>
    <t>Sunshine Alfalfa Overflow Parts-Removable Arch</t>
  </si>
  <si>
    <t>Customer Multiplier Input</t>
  </si>
  <si>
    <t>RT Alfalfa Overflow-Solid Arch</t>
  </si>
  <si>
    <t>Universal Hydrants</t>
  </si>
  <si>
    <t>RT Alfalfa Overflow Parts-Solid Arch</t>
  </si>
  <si>
    <t>Universal Hydrant Parts</t>
  </si>
  <si>
    <t>Red Top Overflow Riser Valves</t>
  </si>
  <si>
    <t>Size</t>
  </si>
  <si>
    <t>Pipe Style</t>
  </si>
  <si>
    <t>Screw Type</t>
  </si>
  <si>
    <t>Item Number</t>
  </si>
  <si>
    <t>Item Description</t>
  </si>
  <si>
    <t>Discount Group</t>
  </si>
  <si>
    <t>List Price</t>
  </si>
  <si>
    <t>Multiplier</t>
  </si>
  <si>
    <t>Net Price</t>
  </si>
  <si>
    <t>3.5"</t>
  </si>
  <si>
    <t>Concrete</t>
  </si>
  <si>
    <t>Vee Thread SS Screw</t>
  </si>
  <si>
    <t>RT035CONCVSST</t>
  </si>
  <si>
    <t>RT Overflow Concrete 3.5" SS Vee Screw</t>
  </si>
  <si>
    <t>AG-FG</t>
  </si>
  <si>
    <t>6"</t>
  </si>
  <si>
    <t>RT06CONCVSST</t>
  </si>
  <si>
    <t>RT Overflow Concrete 6" SS Vee Screw</t>
  </si>
  <si>
    <t>8"</t>
  </si>
  <si>
    <t>RT08CONCVSST</t>
  </si>
  <si>
    <t>RT Overflow Concrete 8" SS Vee Screw</t>
  </si>
  <si>
    <t>10"</t>
  </si>
  <si>
    <t>RT10CONCVSST</t>
  </si>
  <si>
    <t>RT Overflow Concrete 10" SS Vee Screw</t>
  </si>
  <si>
    <t>12"</t>
  </si>
  <si>
    <t>RT12CONCVSST</t>
  </si>
  <si>
    <t>RT Overflow Concrete 12" SS Vee Screw</t>
  </si>
  <si>
    <t>Acme Thread SS Screw</t>
  </si>
  <si>
    <t>RT06CONCASST</t>
  </si>
  <si>
    <t>RT Overflow Concrete 6" SS Acme Screw</t>
  </si>
  <si>
    <t>RT08CONCASST</t>
  </si>
  <si>
    <t>RT Overflow Concrete 8" SS Acme Screw</t>
  </si>
  <si>
    <t>RT10CONCASST</t>
  </si>
  <si>
    <t>RT Overflow Concrete 10" SS Acme Screw</t>
  </si>
  <si>
    <t>RT12CONCASST</t>
  </si>
  <si>
    <t>RT Overflow Concrete 12" SS Acme Screw</t>
  </si>
  <si>
    <t>4"</t>
  </si>
  <si>
    <t>TYPE 4 (EPOXY)</t>
  </si>
  <si>
    <t>RT04T4VSST</t>
  </si>
  <si>
    <t>RT Overflow Type-4 4" SS Vee Screw</t>
  </si>
  <si>
    <t>RT06T4VSST</t>
  </si>
  <si>
    <t>RT Overflow Type-4 6" SS Vee Screw</t>
  </si>
  <si>
    <t>RT08T4VSST</t>
  </si>
  <si>
    <t>RT Overflow Type-4 8" SS Vee Screw</t>
  </si>
  <si>
    <t>RT10T4VSST</t>
  </si>
  <si>
    <t>RT Overflow Type-4 10" SS Vee Screw</t>
  </si>
  <si>
    <t>RT12T4VSST</t>
  </si>
  <si>
    <t>RT Overflow Type-4 12" SS Vee Screw</t>
  </si>
  <si>
    <t>RT06T4ASST</t>
  </si>
  <si>
    <t>RT Overflow Type-4 6" SS Acme Screw</t>
  </si>
  <si>
    <t>RT08T4ASST</t>
  </si>
  <si>
    <t>RT Overflow Type-4 8" SS Acme Screw</t>
  </si>
  <si>
    <t>RT10T4ASST</t>
  </si>
  <si>
    <t>RT Overflow Type-4 10" SS Acme Screw</t>
  </si>
  <si>
    <t>RT12T4ASST</t>
  </si>
  <si>
    <t>RT Overflow Type-4 12" SS Acme Screw</t>
  </si>
  <si>
    <t>18" (Brass)</t>
  </si>
  <si>
    <t>Acme Thread Brass Screw</t>
  </si>
  <si>
    <t>RT18T4ABRS</t>
  </si>
  <si>
    <t>RT Overflow Type-4 18" Brass Acme Screw</t>
  </si>
  <si>
    <t>IPS (SOLVENT)</t>
  </si>
  <si>
    <t>RT04IPSVSST</t>
  </si>
  <si>
    <t>RT Overflow IPS 4" SS Vee Screw</t>
  </si>
  <si>
    <t>RT06IPSVSST</t>
  </si>
  <si>
    <t>RT Overflow IPS 6" SS Vee Screw</t>
  </si>
  <si>
    <t>RT08IPSVSST</t>
  </si>
  <si>
    <t>RT Overflow IPS 8" SS Vee Screw</t>
  </si>
  <si>
    <t>RT10IPSVSST</t>
  </si>
  <si>
    <t>RT Overflow IPS 10" SS Vee Screw</t>
  </si>
  <si>
    <t>RT12IPSVSST</t>
  </si>
  <si>
    <t>RT Overflow IPS 12" SS Vee Screw</t>
  </si>
  <si>
    <t>RT06IPSASST</t>
  </si>
  <si>
    <t>RT Overflow IPS 6" SS Acme Screw</t>
  </si>
  <si>
    <t>RT08IPSASST</t>
  </si>
  <si>
    <t>RT Overflow IPS 8" SS Acme Screw</t>
  </si>
  <si>
    <t>RT10IPSASST</t>
  </si>
  <si>
    <t>RT Overflow IPS 10" SS Acme Screw</t>
  </si>
  <si>
    <t>RT12IPSASST</t>
  </si>
  <si>
    <t>RT Overflow IPS 12" SS Acme Screw</t>
  </si>
  <si>
    <t>PIP (SOLVENT)</t>
  </si>
  <si>
    <t>RT06PIPVSST</t>
  </si>
  <si>
    <t>RT Overflow PIP 6" SS Vee Screw</t>
  </si>
  <si>
    <t>RT08PIPVSST</t>
  </si>
  <si>
    <t>RT Overflow PIP 8" SS Vee Screw</t>
  </si>
  <si>
    <t>RT10PIPVSST</t>
  </si>
  <si>
    <t>RT Overflow PIP 10" SS Vee Screw</t>
  </si>
  <si>
    <t>RT12PIPVSST</t>
  </si>
  <si>
    <t>RT Overflow PIP 12" SS Vee Screw</t>
  </si>
  <si>
    <t>RT06PIPASST</t>
  </si>
  <si>
    <t>RT Overflow PIP 6" SS Acme Screw</t>
  </si>
  <si>
    <t>RT08PIPASST</t>
  </si>
  <si>
    <t>RT Overflow PIP 8" SS Acme Screw</t>
  </si>
  <si>
    <t>RT10PIPASST</t>
  </si>
  <si>
    <t>RT Overflow PIP 10" SS Acme Screw</t>
  </si>
  <si>
    <t>RT12PIPASST</t>
  </si>
  <si>
    <t>RT Overflow PIP 12" SS Acme Screw</t>
  </si>
  <si>
    <t>15" X 14"</t>
  </si>
  <si>
    <t>RT1514PIPASST</t>
  </si>
  <si>
    <t>RT Overflow PIP 15"X14" SS Acme Screw</t>
  </si>
  <si>
    <t>Red Top Overflow Riser Valve Parts</t>
  </si>
  <si>
    <t>Part Description</t>
  </si>
  <si>
    <t>Frame - Concrete Pipe Vee Thread</t>
  </si>
  <si>
    <t>035</t>
  </si>
  <si>
    <t>AG-PARTS</t>
  </si>
  <si>
    <t>04</t>
  </si>
  <si>
    <t>05</t>
  </si>
  <si>
    <t>06</t>
  </si>
  <si>
    <t>065</t>
  </si>
  <si>
    <t>08</t>
  </si>
  <si>
    <t>Frame - Concrete Pipe Acme Thread</t>
  </si>
  <si>
    <t>Frame - Type 4 Pipe Vee Thread</t>
  </si>
  <si>
    <t>5x6</t>
  </si>
  <si>
    <t>15x14</t>
  </si>
  <si>
    <t>CALL PLANT</t>
  </si>
  <si>
    <t>Frame - Type 4 Pipe Acme Thread</t>
  </si>
  <si>
    <t>Frame - IPS (Solvent)  Vee Thread</t>
  </si>
  <si>
    <t>Frame - IPS (Solvent)  Acme Thread</t>
  </si>
  <si>
    <t>Frame - PIP (Solvent)  Vee Thread</t>
  </si>
  <si>
    <t>Frame - PIP (Solvent)  Acme Thread</t>
  </si>
  <si>
    <t>Cover Complete - SS Vee Thread (includes cover, gasket &amp; screw complete) - Sizes 16"+ are brass</t>
  </si>
  <si>
    <t>Cover Complete - SS Acme Thread (includes cover, gasket &amp; screw complete) - Sizes 18"+ are brass</t>
  </si>
  <si>
    <t>Cover Packed</t>
  </si>
  <si>
    <t>Packing Gasket</t>
  </si>
  <si>
    <t>Screw Complete - SS Vee Thread (Includes screw, nut, &amp; washer) - Sizes 14"+ Brass</t>
  </si>
  <si>
    <t>Screw Complete - SS Acme Thread (Includes screw, nut, &amp; washer) - Sizes 18"+ Brass</t>
  </si>
  <si>
    <t>Screw Only - SS Vee Thread</t>
  </si>
  <si>
    <t>Screw Only - SS Acme Thread</t>
  </si>
  <si>
    <t>Screw Only - Bronze Vee Thread</t>
  </si>
  <si>
    <t>Screw Only - Bronze Acme Thread</t>
  </si>
  <si>
    <t>Cover Nut - Vee Thread</t>
  </si>
  <si>
    <t>Cover Nut - Acme Thread</t>
  </si>
  <si>
    <t>UHMW Washer</t>
  </si>
  <si>
    <t>Frame Nut - IPS/PIP (Solvent) Vee Thread</t>
  </si>
  <si>
    <t>Frame Nut - IPS/PIP (Solvent) Acme Thread</t>
  </si>
  <si>
    <t>Security Pin</t>
  </si>
  <si>
    <t>Redi-Set Rings - Concrete Pipe</t>
  </si>
  <si>
    <t>Pasture Overflow Riser Valves</t>
  </si>
  <si>
    <t>Vee Thread Brass Screw</t>
  </si>
  <si>
    <t>PSTR04CONCVBRS</t>
  </si>
  <si>
    <t>Pasture Concrete 4" Brass Vee Screw</t>
  </si>
  <si>
    <t>PSTR06CONCABRS</t>
  </si>
  <si>
    <t>Pasture Concrete 6" Brass Acme Screw</t>
  </si>
  <si>
    <t>PSTR08CONCABRS</t>
  </si>
  <si>
    <t>Pasture Concrete 8" Brass Acme Screw</t>
  </si>
  <si>
    <t>PSTR10CONCABRS</t>
  </si>
  <si>
    <t>Pasture Concrete 10" Brass Acme Screw</t>
  </si>
  <si>
    <t>PSTR12CONCABRS</t>
  </si>
  <si>
    <t>Pasture Concrete 12" Brass Acme Screw</t>
  </si>
  <si>
    <t>PSTR04T4VBRS</t>
  </si>
  <si>
    <t>Pasture Type 4 4" Brass Vee Screw</t>
  </si>
  <si>
    <t>PSTR06T4ABRS</t>
  </si>
  <si>
    <t>Pasture Type 4 6" Brass Acme Screw</t>
  </si>
  <si>
    <t>PSTR08T4ABRS</t>
  </si>
  <si>
    <t>Pasture Type 4 8" Brass Acme Screw</t>
  </si>
  <si>
    <t>PSTR10T4ABRS</t>
  </si>
  <si>
    <t>Pasture Type 4 10" Brass Acme Screw</t>
  </si>
  <si>
    <t>PSTR12T4ABRS</t>
  </si>
  <si>
    <t>Pasture Type 4 12" Brass Acme Screw</t>
  </si>
  <si>
    <t>PSTR04IPSVBRS</t>
  </si>
  <si>
    <t>Pasture IPS 4" Brass Vee Screw</t>
  </si>
  <si>
    <t>PSTR06IPSVBRS</t>
  </si>
  <si>
    <t>Pasture IPS 6" Brass Vee Screw</t>
  </si>
  <si>
    <t>PSTR08IPSVBRS</t>
  </si>
  <si>
    <t>Pasture IPS 8" Brass Vee Screw</t>
  </si>
  <si>
    <t>PSTR10IPSVBRS</t>
  </si>
  <si>
    <t>Pasture IPS 10" Brass Vee Screw</t>
  </si>
  <si>
    <t>PSTR12IPSVBRS</t>
  </si>
  <si>
    <t>Pasture IPS 12" Brass Vee Screw</t>
  </si>
  <si>
    <t>PSTR06IPSABRS</t>
  </si>
  <si>
    <t>Pasture IPS 6" Brass Acme Screw</t>
  </si>
  <si>
    <t>PSTR08IPSABRS</t>
  </si>
  <si>
    <t>Pasture IPS 8" Brass Acme Screw</t>
  </si>
  <si>
    <t>PSTR10IPSABRS</t>
  </si>
  <si>
    <t>Pasture IPS 10" Brass Acme Screw</t>
  </si>
  <si>
    <t>PSTR12IPSABRS</t>
  </si>
  <si>
    <t>Pasture IPS 12" Brass Acme Screw</t>
  </si>
  <si>
    <t>PSTR06PIPVBRS</t>
  </si>
  <si>
    <t>Pasture PIP 6" Brass Vee Screw</t>
  </si>
  <si>
    <t>PSTR08PIPVBRS</t>
  </si>
  <si>
    <t>Pasture PIP 8" Brass Vee Screw</t>
  </si>
  <si>
    <t>PSTR10PIPVBRS</t>
  </si>
  <si>
    <t>Pasture PIP 10" Brass Vee Screw</t>
  </si>
  <si>
    <t>PSTR12PIPVBRS</t>
  </si>
  <si>
    <t>Pasture PIP 12" Brass Vee Screw</t>
  </si>
  <si>
    <t>PSTR06PIPABRS</t>
  </si>
  <si>
    <t>Pasture PIP 6" Brass Acme Screw</t>
  </si>
  <si>
    <t>PSTR08PIPABRS</t>
  </si>
  <si>
    <t>Pasture PIP 8" Brass Acme Screw</t>
  </si>
  <si>
    <t>PSTR10PIPABRS</t>
  </si>
  <si>
    <t>Pasture PIP 10" Brass Acme Screw</t>
  </si>
  <si>
    <t>PSTR12PIPABRS</t>
  </si>
  <si>
    <t>Pasture PIP 12" Brass Acme Screw</t>
  </si>
  <si>
    <t>Pasture Overflow Riser Valve Parts</t>
  </si>
  <si>
    <t>Cover Complete - SS Vee Thread (includes cover, gasket &amp; screw complete)</t>
  </si>
  <si>
    <t>Cover Complete - SS Acme Thread (includes cover, gasket &amp; screw complete)</t>
  </si>
  <si>
    <t>Screw Complete - SS Vee Thread (Includes screw, nut, &amp; washer)</t>
  </si>
  <si>
    <t>Screw Complete - SS Acme Thread (Includes screw, nut, &amp; washer)</t>
  </si>
  <si>
    <t>Valve Key - Standard</t>
  </si>
  <si>
    <t>Valve Key - 4' Spinner</t>
  </si>
  <si>
    <t>Sunshine Overflow Riser Valves</t>
  </si>
  <si>
    <t>CONCRETE</t>
  </si>
  <si>
    <t>SUN06CONCVSST</t>
  </si>
  <si>
    <t>Sunshine Concrete 6" SS Vee Screw</t>
  </si>
  <si>
    <t>SUN08CONCVSST</t>
  </si>
  <si>
    <t>Sunshine Concrete 8" SS Vee Screw</t>
  </si>
  <si>
    <t>SUN12CONCVSST</t>
  </si>
  <si>
    <t>Sunshine Concrete 12" SS Vee Screw</t>
  </si>
  <si>
    <t>SUN06CONCASST</t>
  </si>
  <si>
    <t>Sunshine Concrete 6" SS Acme Screw</t>
  </si>
  <si>
    <t>SUN08CONCASST</t>
  </si>
  <si>
    <t>Sunshine Concrete 8" SS Acme Screw</t>
  </si>
  <si>
    <t>SUN10CONCASST</t>
  </si>
  <si>
    <t>Sunshine Concrete 10" SS Acme Screw</t>
  </si>
  <si>
    <t>SUN12CONCASST</t>
  </si>
  <si>
    <t>Sunshine Concrete 12" SS Acme Screw</t>
  </si>
  <si>
    <t>Type 4 (EPOXY)</t>
  </si>
  <si>
    <t>SUN06T4VSST</t>
  </si>
  <si>
    <t>Sunshine Type 4 6" SS Vee Screw</t>
  </si>
  <si>
    <t>SUN08T4VSST</t>
  </si>
  <si>
    <t>Sunshine Type 4 8" SS Vee Screw</t>
  </si>
  <si>
    <t>SUN10T4VSST</t>
  </si>
  <si>
    <t>Sunshine Type 4 10" SS Vee Screw</t>
  </si>
  <si>
    <t>SUN12T4VSST</t>
  </si>
  <si>
    <t>Sunshine Type 4 12" SS Vee Screw</t>
  </si>
  <si>
    <t>SUN06T4ASST</t>
  </si>
  <si>
    <t>Sunshine Type 4 6" SS Acme Screw</t>
  </si>
  <si>
    <t>SUN08T4ASST</t>
  </si>
  <si>
    <t>Sunshine Type 4 8" SS Acme Screw</t>
  </si>
  <si>
    <t>SUN10T4ASST</t>
  </si>
  <si>
    <t>Sunshine Type 4 10" SS Acme Screw</t>
  </si>
  <si>
    <t>SUN12T4ASST</t>
  </si>
  <si>
    <t>Sunshine Type 4 12" SS Acme Screw</t>
  </si>
  <si>
    <t>SUN06IPSVSST</t>
  </si>
  <si>
    <t>Sunshine IPS 6" SS Vee Screw</t>
  </si>
  <si>
    <t>SUN08IPSVSST</t>
  </si>
  <si>
    <t>Sunshine IPS 8" SS Vee Screw</t>
  </si>
  <si>
    <t>SUN10IPSVSST</t>
  </si>
  <si>
    <t>Sunshine IPS 10" SS Vee Screw</t>
  </si>
  <si>
    <t>SUN12IPSVSST</t>
  </si>
  <si>
    <t>Sunshine IPS 12" SS Vee Screw</t>
  </si>
  <si>
    <t>SUN06IPSASST</t>
  </si>
  <si>
    <t>Sunshine IPS 6" SS Acme Screw</t>
  </si>
  <si>
    <t>SUN08IPSASST</t>
  </si>
  <si>
    <t>Sunshine IPS 8" SS Acme Screw</t>
  </si>
  <si>
    <t>SUN10IPSASST</t>
  </si>
  <si>
    <t>Sunshine IPS 10" SS Acme Screw</t>
  </si>
  <si>
    <t>SUN12IPSASST</t>
  </si>
  <si>
    <t>Sunshine IPS 12" SS Acme Screw</t>
  </si>
  <si>
    <t>SUN06PIPVSST</t>
  </si>
  <si>
    <t>Sunshine PIP 6" SS Vee Screw</t>
  </si>
  <si>
    <t>SUN08PIPVSST</t>
  </si>
  <si>
    <t>Sunshine PIP 8" SS Vee Screw</t>
  </si>
  <si>
    <t>SUN10PIPVSST</t>
  </si>
  <si>
    <t>Sunshine PIP 10" SS Vee Screw</t>
  </si>
  <si>
    <t>SUN12PIPVSST</t>
  </si>
  <si>
    <t>Sunshine PIP 12" SS Vee Screw</t>
  </si>
  <si>
    <t>SUN06PIPASST</t>
  </si>
  <si>
    <t>Sunshine PIP 6" SS Acme Screw</t>
  </si>
  <si>
    <t>SUN08PIPASST</t>
  </si>
  <si>
    <t>Sunshine PIP 8" SS Acme Screw</t>
  </si>
  <si>
    <t>SUN10PIPASST</t>
  </si>
  <si>
    <t>Sunshine PIP 10" SS Acme Screw</t>
  </si>
  <si>
    <t>SUN12PIPASST</t>
  </si>
  <si>
    <t>Sunshine PIP 12" SS Acme Screw</t>
  </si>
  <si>
    <t>Sunshine Overflow Riser Valve Parts</t>
  </si>
  <si>
    <t>10</t>
  </si>
  <si>
    <t>Frame - Type 4 Pipe (Epoxy) Vee Thread</t>
  </si>
  <si>
    <t>Frame - IPS (Solvent) Vee Thread</t>
  </si>
  <si>
    <t>Frame - IPS (Solvent) Acme Thread</t>
  </si>
  <si>
    <t>Frame - PIP (Solvent) Vee Thread</t>
  </si>
  <si>
    <t>Frame - PIP (Solvent) Acme Thread</t>
  </si>
  <si>
    <t>Screw Complete - SS Vee Thread (Includes screw, nut, &amp; washer) - 14"+ Brass</t>
  </si>
  <si>
    <t>Screw Complete - SS Acme Thread (Includes screw, nut, &amp; washer) - 18"+ Brass</t>
  </si>
  <si>
    <t>Security Pin - IPS/PIP (Solvent)</t>
  </si>
  <si>
    <t>Red Top Alfalfa Overflow Riser Valves - Solid Arch</t>
  </si>
  <si>
    <t>Vee Thread Bronze Screw</t>
  </si>
  <si>
    <t>RTALF08SAT1VBRS</t>
  </si>
  <si>
    <t>RT Alfalfa SA Concrete 8" Bronze Vee Screw</t>
  </si>
  <si>
    <t>RT Alfalfa SA Concrete 12" Bronze Vee Screw</t>
  </si>
  <si>
    <t>Acme Thread Bronze Screw</t>
  </si>
  <si>
    <t>RTALF08SAT1ABRS</t>
  </si>
  <si>
    <t>RT Alfalfa SA Concrete 8" Bronze Acme Screw</t>
  </si>
  <si>
    <t>RTALF10SAT1ABRS</t>
  </si>
  <si>
    <t>RT Alfalfa SA Concrete 10" Bronze Acme Screw</t>
  </si>
  <si>
    <t>RT Alfalfa SA Concrete 12" Bronze Acme Screw</t>
  </si>
  <si>
    <t>RTALF08SAT1ASST</t>
  </si>
  <si>
    <t>RT Alfalfa SA Concrete 8" SS Acme Screw</t>
  </si>
  <si>
    <t>RTALF10CONCASST</t>
  </si>
  <si>
    <t>RT Alfalfa SA Concrete 10" SS Acme Screw</t>
  </si>
  <si>
    <t>RTALF08SAT4VBRS</t>
  </si>
  <si>
    <t>RT Alfalfa SA Type 4 8" Bronze Vee Screw</t>
  </si>
  <si>
    <t>RTALF08SAT4ABRS</t>
  </si>
  <si>
    <t>RT Alfalfa SA Type 4 8" Bronze Acme Screw</t>
  </si>
  <si>
    <t>RTALF10SAT4ABRS</t>
  </si>
  <si>
    <t>RT Alfalfa SA Type 4 10" Bronze Acme Screw</t>
  </si>
  <si>
    <t>RT Alfalfa SA Type 4 12" Bronze Acme Screw</t>
  </si>
  <si>
    <t>RTALF08SAT4ASST</t>
  </si>
  <si>
    <t>RT Alfalfa SA Type 4 8" SS Acme Screw</t>
  </si>
  <si>
    <t>RTALF10SAT4ASST</t>
  </si>
  <si>
    <t>RT Alfalfa SA Type 4 10" SS Acme Screw</t>
  </si>
  <si>
    <t>RT Alfalfa SA Type 4 12" SS Acme Screw</t>
  </si>
  <si>
    <t>Red Top Alfalfa Overflow Riser Valve Parts - Solid Arch</t>
  </si>
  <si>
    <t>Cover Complete - Vee Thread, Bronze (Includes cover, gasket, and screw complete)</t>
  </si>
  <si>
    <t>Cover Complete - Acme Thread, SS (Includes cover, gasket, and screw complete)</t>
  </si>
  <si>
    <t>Cover Complete - Acme Thread, Bronze (Includes cover, gasket, and screw complete)</t>
  </si>
  <si>
    <t>Cover Gasket</t>
  </si>
  <si>
    <t>Screw Complete - Vee Thread, Bronze (Includes screw, nut, and washer)</t>
  </si>
  <si>
    <t>Screw Complete - Acme Thread, SS (Includes screw, nut, and washer)</t>
  </si>
  <si>
    <t>Screw Complete - Acme Bronze, SS (Includes screw, nut, and washer)</t>
  </si>
  <si>
    <t>Screw Only - Acme Thread, SS</t>
  </si>
  <si>
    <t>Screw Only - Vee Thread, Bronze</t>
  </si>
  <si>
    <t>Screw Only - Acme Thread, Bronze</t>
  </si>
  <si>
    <t>Brass Cover Nut - Vee Thread</t>
  </si>
  <si>
    <t>Brass Cover Nut - Acme Thread</t>
  </si>
  <si>
    <t>Red Top Alfalfa Overflow Riser Valves - Removable Arch</t>
  </si>
  <si>
    <t>RTALF08RAT1V6TPI</t>
  </si>
  <si>
    <t>RT Alfalfa RA Concrete 8" Bronze Vee Screw</t>
  </si>
  <si>
    <t>RTALF12RAT1V6TPI</t>
  </si>
  <si>
    <t>RT Alfalfa RA Concrete 12" Bronze Vee Screw</t>
  </si>
  <si>
    <t>16"</t>
  </si>
  <si>
    <t>RTALF16RAT1V6TPI</t>
  </si>
  <si>
    <t>RT Alfalfa RA Concrete 16" Bronze Vee Screw</t>
  </si>
  <si>
    <t>18"</t>
  </si>
  <si>
    <t>RTALF18RAT1V6TPI</t>
  </si>
  <si>
    <t>RT Alfalfa RA Concrete 18" Bronze Vee Screw</t>
  </si>
  <si>
    <t>RTALF08RAT1ABRS</t>
  </si>
  <si>
    <t>RT Alfalfa RA Concrete 8" Bronze Acme Screw</t>
  </si>
  <si>
    <t>RTALF10RAT1ABRS</t>
  </si>
  <si>
    <t>RT Alfalfa RA Concrete 10" Bronze Acme Screw</t>
  </si>
  <si>
    <t>RTALF12RAT1ABRS</t>
  </si>
  <si>
    <t>RT Alfalfa RA Concrete 12" Bronze Acme Screw</t>
  </si>
  <si>
    <t>14"</t>
  </si>
  <si>
    <t>RTALF14RAT1ABRS</t>
  </si>
  <si>
    <t>RT Alfalfa RA Concrete 14" Bronze Acme Screw</t>
  </si>
  <si>
    <t>RTALF16RAT1ABRS</t>
  </si>
  <si>
    <t>RT Alfalfa RA Concrete 16" Bronze Acme Screw</t>
  </si>
  <si>
    <t>RTALF08RAT1ASST</t>
  </si>
  <si>
    <t>RT Alfalfa RA Concrete 8" SS Acme Screw</t>
  </si>
  <si>
    <t>RTALF10RAT1ASST</t>
  </si>
  <si>
    <t>RT Alfalfa RA Concrete 10" SS Acme Screw</t>
  </si>
  <si>
    <t>RTALF12RAT1ASST</t>
  </si>
  <si>
    <t>RT Alfalfa RA Concrete 12" SS Acme Screw</t>
  </si>
  <si>
    <t>RTALF14RAT1ASST</t>
  </si>
  <si>
    <t>RT Alfalfa RA Concrete 14" SS Acme Screw</t>
  </si>
  <si>
    <t>RTALF16RAT1ASST</t>
  </si>
  <si>
    <t>RT Alfalfa RA Concrete 16" SS Acme Screw</t>
  </si>
  <si>
    <t>TYPE 4</t>
  </si>
  <si>
    <t>RTALF12RAT4V6TPI</t>
  </si>
  <si>
    <t>RT Alfalfa RA Type 4 12" Bronze Vee Screw</t>
  </si>
  <si>
    <t>RTALF08RAT4ABRS</t>
  </si>
  <si>
    <t>RT Alfalfa RA Type 4 8" Bronze Acme Screw</t>
  </si>
  <si>
    <t>RTALF10RAT4ABRS</t>
  </si>
  <si>
    <t>RT Alfalfa RA Type 4 10" Bronze Acme Screw</t>
  </si>
  <si>
    <t>RTALF12RAT4ABRS</t>
  </si>
  <si>
    <t>RT Alfalfa RA Type 4 12" Bronze Acme Screw</t>
  </si>
  <si>
    <t>RTALF1514RAT4ABRS</t>
  </si>
  <si>
    <t>RT Alfalfa RA Type 4 15" X 14" Bronze Acme Screw</t>
  </si>
  <si>
    <t>RTALF08RAT4ASST</t>
  </si>
  <si>
    <t>RT Alfalfa RA Type 4 8" SS Acme Screw</t>
  </si>
  <si>
    <t>RTALF10RAT4ASST</t>
  </si>
  <si>
    <t>RT Alfalfa RA Type 4 10" SS Acme Screw</t>
  </si>
  <si>
    <t>RTALF12RAT4ASST</t>
  </si>
  <si>
    <t>RT Alfalfa RA Type 4 12" SS Acme Screw</t>
  </si>
  <si>
    <t>RTALF1514RAT4ASST</t>
  </si>
  <si>
    <t>RT Alfalfa RA Type 4 15" X 14" SS Acme Screw</t>
  </si>
  <si>
    <t>Red Top Alfalfa Overflow Riser Valve Parts - Removable Arch</t>
  </si>
  <si>
    <t>Frame - Concrete Pipe</t>
  </si>
  <si>
    <t>Frame - Type 4 Pipe (Epoxy)</t>
  </si>
  <si>
    <t>Arch - Vee Thread</t>
  </si>
  <si>
    <t>Arch - Acme Thread</t>
  </si>
  <si>
    <t>Cover Complete - Vee Thread, Bronze (includes cover, gasket &amp; screw complete)</t>
  </si>
  <si>
    <t>Cover Complete - Acme Thread, SS (includes cover, gasket &amp; screw complete)</t>
  </si>
  <si>
    <t>Cover Complete - Acme Thread, Bronze (includes cover, gasket &amp; screw complete)</t>
  </si>
  <si>
    <t>Screw Complete - Vee Thread, Bonze (Includes Screw, Nut, and washer)</t>
  </si>
  <si>
    <t>Screw Complete - Acme Thread, SS (Includes Screw, Nut, and washer)</t>
  </si>
  <si>
    <t>Screw Complete - Acme Thread, Bonze (Includes Screw, Nut, and washer)</t>
  </si>
  <si>
    <t>Tee Handle Bar - Bronze Screw</t>
  </si>
  <si>
    <t>Eccentric Latch</t>
  </si>
  <si>
    <t>Rivet</t>
  </si>
  <si>
    <t>Sunshine Alfalfa Overflow Riser Valves - Solid Arch</t>
  </si>
  <si>
    <t>SSALF06SAT4ABRS</t>
  </si>
  <si>
    <t>Sunshine Alfalfa SA Type 4 6" Bronze Acme Screw</t>
  </si>
  <si>
    <t>SSALF08SAT4ABRS</t>
  </si>
  <si>
    <t>Sunshine Alfalfa SA Type 4 8" Bronze Acme Screw</t>
  </si>
  <si>
    <t>SSALF10SAT4ABRS</t>
  </si>
  <si>
    <t>Sunshine Alfalfa SA Type 4 10" Bronze Acme Screw</t>
  </si>
  <si>
    <t>SSALF12SAT4ABRS</t>
  </si>
  <si>
    <t>Sunshine Alfalfa SA Type 4 12" Bronze Acme Screw</t>
  </si>
  <si>
    <t>SSALF06SAT4ASST</t>
  </si>
  <si>
    <t>SSALF08SAT4ASST</t>
  </si>
  <si>
    <t>SSALF10SAT4ASST</t>
  </si>
  <si>
    <t>SSALF12SAT4ASST</t>
  </si>
  <si>
    <t>Sunshine Alfalfa Overflow Riser Valve Parts - Solid Arch</t>
  </si>
  <si>
    <t>Frame - Type 4 (Epoxy) Acme Thread</t>
  </si>
  <si>
    <t>Cover Complete - SS Acme Thread (Includes Cover, Gasket, and Screw Complete)</t>
  </si>
  <si>
    <t>Cover Complete - Bronze Acme Thread (Includes Cover, Gasket, and Screw Complete)</t>
  </si>
  <si>
    <t>Screw Complete - SS Acme Thread (Includes Screw, Nut, and Washer)</t>
  </si>
  <si>
    <t>Screw Complete - Bronze Acme Thread (Includes Screw, Nut, and Washer)</t>
  </si>
  <si>
    <t>Sunshine Alfalfa Overflow Riser Valves - Removable Arch</t>
  </si>
  <si>
    <t>SSALF10RAT1ABRS</t>
  </si>
  <si>
    <t>Sunshine Alfalfa RA Concrete 10" Bronze Acme Screw</t>
  </si>
  <si>
    <t>SSALF10RAT1ASST</t>
  </si>
  <si>
    <t>Sunshine Alfalfa RA Concrete 10" SS Acme Screw</t>
  </si>
  <si>
    <t>SSALF10RAT4ABRS</t>
  </si>
  <si>
    <t>Sunshine Alfalfa RA Type 4 10" Bronze Acme Screw</t>
  </si>
  <si>
    <t>SSALF12RAT4ABRS</t>
  </si>
  <si>
    <t>Sunshine Alfalfa RA Type 4 12" Bronze Acme Screw</t>
  </si>
  <si>
    <t>SSALF1514RAT4ABRS</t>
  </si>
  <si>
    <t>Sunshine Alfalfa RA Type 4 15" X 14" Bronze Acme Screw</t>
  </si>
  <si>
    <t>SSALF08RAT4ASST</t>
  </si>
  <si>
    <t>Sunshine Alfalfa RA Type 4 08" SS Acme Screw</t>
  </si>
  <si>
    <t>SSALF10RAT4ASST</t>
  </si>
  <si>
    <t>Sunshine Alfalfa RA Type 4 10" SS Acme Screw</t>
  </si>
  <si>
    <t>SSALF12RAT4ASST</t>
  </si>
  <si>
    <t>Sunshine Alfalfa RA Type 4 12" SS Acme Screw</t>
  </si>
  <si>
    <t>Sunshine AlfalfaOverflow Riser Valve Parts - Removable Arch</t>
  </si>
  <si>
    <t>Standard Drawbands (Please order in bundles of 10 pieces)</t>
  </si>
  <si>
    <t>Oversized Drawbands (Please order in bundles of 10 pieces)</t>
  </si>
  <si>
    <t>Size (Body x Outlet)</t>
  </si>
  <si>
    <t>Pipe Connection</t>
  </si>
  <si>
    <t>8" X 6"</t>
  </si>
  <si>
    <t>CENTER TENSION</t>
  </si>
  <si>
    <t>8" X 6" Center Tension Hydrant</t>
  </si>
  <si>
    <t>8" x 8"</t>
  </si>
  <si>
    <t>8" X 8" Center Tension Hydrant</t>
  </si>
  <si>
    <t>10" X 6"</t>
  </si>
  <si>
    <t>10" X 6" Center Tension Hydrant</t>
  </si>
  <si>
    <t>10" X 8"</t>
  </si>
  <si>
    <t>10" X 8" Center Tension Hydrant</t>
  </si>
  <si>
    <t>10" X 10"</t>
  </si>
  <si>
    <t>10" X 10" Center Tension Hydrant</t>
  </si>
  <si>
    <t>12" X 6"</t>
  </si>
  <si>
    <t>12" X 6" Center Tension Hydrant</t>
  </si>
  <si>
    <t>12" X 8"</t>
  </si>
  <si>
    <t>12" X 8" Center Tension Hydrant</t>
  </si>
  <si>
    <t>12" X 10"</t>
  </si>
  <si>
    <t>12" X 10" Center Tension Hydrant</t>
  </si>
  <si>
    <t>12" X 12"</t>
  </si>
  <si>
    <t>12" X 12" Center Tension Hydrant</t>
  </si>
  <si>
    <t>14" X 8"</t>
  </si>
  <si>
    <t>14" X 8" Center Tension Hydrant</t>
  </si>
  <si>
    <t>14" X 10"</t>
  </si>
  <si>
    <t>14" X 10" Center Tension Hydrant</t>
  </si>
  <si>
    <t>14" X 12"</t>
  </si>
  <si>
    <t>14" X 12" Center Tension Hydrant</t>
  </si>
  <si>
    <t xml:space="preserve">6" X 6" </t>
  </si>
  <si>
    <t>HOOK TYPE</t>
  </si>
  <si>
    <t>6" X 6" Hook Type Hydrant</t>
  </si>
  <si>
    <t>8" X 6" Hook Type Hydrant</t>
  </si>
  <si>
    <t>8" X 8" Hook Type Hydrant</t>
  </si>
  <si>
    <t>10" X 6" Hook Type Hydrant</t>
  </si>
  <si>
    <t>10" X 8" Hook Type Hydrant</t>
  </si>
  <si>
    <t>10" X 10" Hook Type Hydrant</t>
  </si>
  <si>
    <t>12" X 6" Hook Type Hydrant</t>
  </si>
  <si>
    <t>12" X 8" Hook Type Hydrant</t>
  </si>
  <si>
    <t>12" X 10" Hook Type Hydrant</t>
  </si>
  <si>
    <t>12" X 12" Hook Type Hydrant</t>
  </si>
  <si>
    <t>14" X 8" Hook Type Hydrant</t>
  </si>
  <si>
    <t>14" X 10" Hook Type Hydrant</t>
  </si>
  <si>
    <t>14" X 12" Hook Type Hydrant</t>
  </si>
  <si>
    <t>COMBINATION</t>
  </si>
  <si>
    <t>8" X 6" Combination Hydrant</t>
  </si>
  <si>
    <t>8" X 8" Combination Hydrant</t>
  </si>
  <si>
    <t>10" X 6" Combination Hydrant</t>
  </si>
  <si>
    <t>10" X 8" Combination Hydrant</t>
  </si>
  <si>
    <t>10" X 10" Combination Hydrant</t>
  </si>
  <si>
    <t>12" X 6" Combination Hydrant</t>
  </si>
  <si>
    <t>12" X 8" Combination Hydrant</t>
  </si>
  <si>
    <t>12" X 10" Combination Hydrant</t>
  </si>
  <si>
    <t>12" X 12" Combination Hydrant</t>
  </si>
  <si>
    <t>14" X 8" Combination Hydrant</t>
  </si>
  <si>
    <t>14" X 10" Combination Hydrant</t>
  </si>
  <si>
    <t>Bottom Gasket</t>
  </si>
  <si>
    <t>O-Ring Seals (ea.)</t>
  </si>
  <si>
    <t>All Sizes</t>
  </si>
  <si>
    <t>Center Tension Screw</t>
  </si>
  <si>
    <t>Center Tension Clutch - Steel</t>
  </si>
  <si>
    <t>8" - 14"</t>
  </si>
  <si>
    <t>Clutch Bolt w/ Nut</t>
  </si>
  <si>
    <t>Center Tension Lift Nut Assembly (Includes Hande, Nut Pin, and Washer)</t>
  </si>
  <si>
    <t>Center Tension Lift Handle</t>
  </si>
  <si>
    <t xml:space="preserve">Center Tension Lift Nut </t>
  </si>
  <si>
    <t>Center Tension Lift Pin</t>
  </si>
  <si>
    <t>Center Tension Brass Washer</t>
  </si>
  <si>
    <t>Hook Stem - Aluminum</t>
  </si>
  <si>
    <t>8" - 12"</t>
  </si>
  <si>
    <t>Hook Clutch - Aluminum</t>
  </si>
  <si>
    <t>Side Hook Assembly (Includes Hook, Pin, Spring, Washer, and Stirrup)</t>
  </si>
  <si>
    <t>Side Hook</t>
  </si>
  <si>
    <t>6" - 8"</t>
  </si>
  <si>
    <t>10" - 14"</t>
  </si>
  <si>
    <t>Hook Handle (Includes Hook and Pin)</t>
  </si>
  <si>
    <t>Hook Pin</t>
  </si>
  <si>
    <t>Hook Spring</t>
  </si>
  <si>
    <t>Hook Washer</t>
  </si>
  <si>
    <t>Hook Stirrup - Brass Nut</t>
  </si>
  <si>
    <t>Hook Stirrup - SS Nut</t>
  </si>
  <si>
    <t>Weld-On Hook Lug</t>
  </si>
  <si>
    <t>Handwheel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</si>
</sst>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0264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44" fontId="4" fillId="2" borderId="0" xfId="2" applyFont="1" applyFill="1"/>
    <xf numFmtId="0" fontId="5" fillId="2" borderId="0" xfId="0" applyFont="1" applyFill="1"/>
    <xf numFmtId="0" fontId="3" fillId="2" borderId="0" xfId="4" applyFill="1" applyBorder="1" applyAlignment="1"/>
    <xf numFmtId="0" fontId="6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4" xfId="4" applyFill="1" applyBorder="1" applyAlignment="1">
      <alignment horizontal="center"/>
    </xf>
    <xf numFmtId="0" fontId="3" fillId="2" borderId="0" xfId="4" applyFill="1" applyBorder="1" applyAlignment="1">
      <alignment horizontal="center"/>
    </xf>
    <xf numFmtId="0" fontId="3" fillId="2" borderId="5" xfId="4" applyFill="1" applyBorder="1" applyAlignment="1">
      <alignment horizontal="center"/>
    </xf>
    <xf numFmtId="9" fontId="4" fillId="2" borderId="0" xfId="3" applyFont="1" applyFill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0" fontId="3" fillId="2" borderId="10" xfId="4" applyFill="1" applyBorder="1" applyAlignment="1">
      <alignment horizontal="center"/>
    </xf>
    <xf numFmtId="0" fontId="3" fillId="2" borderId="11" xfId="4" applyFill="1" applyBorder="1" applyAlignment="1">
      <alignment horizontal="center"/>
    </xf>
    <xf numFmtId="39" fontId="3" fillId="2" borderId="11" xfId="4" applyNumberFormat="1" applyFill="1" applyBorder="1" applyAlignment="1">
      <alignment horizontal="center"/>
    </xf>
    <xf numFmtId="39" fontId="3" fillId="2" borderId="12" xfId="4" applyNumberFormat="1" applyFill="1" applyBorder="1" applyAlignment="1">
      <alignment horizontal="center"/>
    </xf>
    <xf numFmtId="2" fontId="9" fillId="5" borderId="0" xfId="0" applyNumberFormat="1" applyFont="1" applyFill="1" applyAlignment="1">
      <alignment horizontal="center"/>
    </xf>
    <xf numFmtId="44" fontId="4" fillId="2" borderId="0" xfId="2" applyFont="1" applyFill="1" applyAlignment="1">
      <alignment horizontal="center"/>
    </xf>
    <xf numFmtId="39" fontId="4" fillId="2" borderId="0" xfId="1" applyNumberFormat="1" applyFont="1" applyFill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1" fontId="10" fillId="6" borderId="14" xfId="0" applyNumberFormat="1" applyFont="1" applyFill="1" applyBorder="1" applyAlignment="1">
      <alignment horizontal="center"/>
    </xf>
    <xf numFmtId="44" fontId="10" fillId="6" borderId="14" xfId="2" applyFont="1" applyFill="1" applyBorder="1" applyAlignment="1">
      <alignment horizontal="center"/>
    </xf>
    <xf numFmtId="39" fontId="10" fillId="6" borderId="14" xfId="1" applyNumberFormat="1" applyFont="1" applyFill="1" applyBorder="1" applyAlignment="1">
      <alignment horizontal="center"/>
    </xf>
    <xf numFmtId="44" fontId="10" fillId="6" borderId="15" xfId="2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/>
    <xf numFmtId="44" fontId="4" fillId="2" borderId="17" xfId="2" applyFont="1" applyFill="1" applyBorder="1"/>
    <xf numFmtId="2" fontId="4" fillId="2" borderId="17" xfId="0" applyNumberFormat="1" applyFont="1" applyFill="1" applyBorder="1" applyAlignment="1">
      <alignment horizontal="center"/>
    </xf>
    <xf numFmtId="44" fontId="4" fillId="2" borderId="18" xfId="2" applyFont="1" applyFill="1" applyBorder="1"/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0" xfId="0" applyFont="1" applyFill="1" applyBorder="1"/>
    <xf numFmtId="44" fontId="4" fillId="2" borderId="20" xfId="2" applyFont="1" applyFill="1" applyBorder="1"/>
    <xf numFmtId="2" fontId="4" fillId="2" borderId="20" xfId="0" applyNumberFormat="1" applyFont="1" applyFill="1" applyBorder="1" applyAlignment="1">
      <alignment horizontal="center"/>
    </xf>
    <xf numFmtId="44" fontId="4" fillId="2" borderId="21" xfId="2" applyFont="1" applyFill="1" applyBorder="1"/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/>
    <xf numFmtId="44" fontId="4" fillId="2" borderId="23" xfId="2" applyFont="1" applyFill="1" applyBorder="1"/>
    <xf numFmtId="2" fontId="4" fillId="2" borderId="23" xfId="0" applyNumberFormat="1" applyFont="1" applyFill="1" applyBorder="1" applyAlignment="1">
      <alignment horizontal="center"/>
    </xf>
    <xf numFmtId="44" fontId="4" fillId="2" borderId="24" xfId="2" applyFont="1" applyFill="1" applyBorder="1"/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/>
    <xf numFmtId="44" fontId="4" fillId="2" borderId="26" xfId="2" applyFont="1" applyFill="1" applyBorder="1"/>
    <xf numFmtId="2" fontId="4" fillId="2" borderId="26" xfId="0" applyNumberFormat="1" applyFont="1" applyFill="1" applyBorder="1" applyAlignment="1">
      <alignment horizontal="center"/>
    </xf>
    <xf numFmtId="44" fontId="4" fillId="2" borderId="27" xfId="2" applyFont="1" applyFill="1" applyBorder="1"/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9" xfId="0" applyFont="1" applyFill="1" applyBorder="1"/>
    <xf numFmtId="44" fontId="4" fillId="2" borderId="29" xfId="2" applyFont="1" applyFill="1" applyBorder="1"/>
    <xf numFmtId="2" fontId="4" fillId="2" borderId="29" xfId="0" applyNumberFormat="1" applyFont="1" applyFill="1" applyBorder="1" applyAlignment="1">
      <alignment horizontal="center"/>
    </xf>
    <xf numFmtId="44" fontId="4" fillId="2" borderId="30" xfId="2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7" xfId="0" quotePrefix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quotePrefix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44" fontId="4" fillId="2" borderId="29" xfId="2" applyFont="1" applyFill="1" applyBorder="1" applyAlignment="1">
      <alignment horizontal="center"/>
    </xf>
    <xf numFmtId="44" fontId="4" fillId="2" borderId="23" xfId="2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quotePrefix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44" fontId="4" fillId="2" borderId="32" xfId="2" applyFont="1" applyFill="1" applyBorder="1" applyAlignment="1">
      <alignment vertical="center"/>
    </xf>
    <xf numFmtId="2" fontId="4" fillId="2" borderId="32" xfId="0" applyNumberFormat="1" applyFont="1" applyFill="1" applyBorder="1" applyAlignment="1">
      <alignment horizontal="center"/>
    </xf>
    <xf numFmtId="44" fontId="4" fillId="2" borderId="33" xfId="2" applyFont="1" applyFill="1" applyBorder="1" applyAlignment="1">
      <alignment vertical="center"/>
    </xf>
    <xf numFmtId="0" fontId="4" fillId="2" borderId="34" xfId="0" applyFont="1" applyFill="1" applyBorder="1" applyAlignment="1">
      <alignment vertical="center" wrapText="1"/>
    </xf>
    <xf numFmtId="0" fontId="4" fillId="2" borderId="35" xfId="0" quotePrefix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44" fontId="4" fillId="2" borderId="35" xfId="2" applyFont="1" applyFill="1" applyBorder="1" applyAlignment="1">
      <alignment vertical="center"/>
    </xf>
    <xf numFmtId="2" fontId="4" fillId="2" borderId="35" xfId="0" applyNumberFormat="1" applyFont="1" applyFill="1" applyBorder="1" applyAlignment="1">
      <alignment horizontal="center"/>
    </xf>
    <xf numFmtId="44" fontId="4" fillId="2" borderId="36" xfId="2" applyFont="1" applyFill="1" applyBorder="1" applyAlignment="1">
      <alignment vertical="center"/>
    </xf>
    <xf numFmtId="0" fontId="4" fillId="2" borderId="29" xfId="0" quotePrefix="1" applyFont="1" applyFill="1" applyBorder="1" applyAlignment="1">
      <alignment horizontal="center"/>
    </xf>
    <xf numFmtId="0" fontId="4" fillId="2" borderId="17" xfId="0" quotePrefix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4" fontId="4" fillId="2" borderId="17" xfId="2" applyFont="1" applyFill="1" applyBorder="1" applyAlignment="1">
      <alignment vertical="center"/>
    </xf>
    <xf numFmtId="44" fontId="4" fillId="2" borderId="18" xfId="2" applyFont="1" applyFill="1" applyBorder="1" applyAlignment="1">
      <alignment vertical="center"/>
    </xf>
    <xf numFmtId="0" fontId="4" fillId="2" borderId="20" xfId="0" quotePrefix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4" fontId="4" fillId="2" borderId="20" xfId="2" applyFont="1" applyFill="1" applyBorder="1" applyAlignment="1">
      <alignment vertical="center"/>
    </xf>
    <xf numFmtId="44" fontId="4" fillId="2" borderId="21" xfId="2" applyFont="1" applyFill="1" applyBorder="1" applyAlignment="1">
      <alignment vertical="center"/>
    </xf>
    <xf numFmtId="0" fontId="4" fillId="2" borderId="23" xfId="0" quotePrefix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4" fontId="4" fillId="2" borderId="23" xfId="2" applyFont="1" applyFill="1" applyBorder="1" applyAlignment="1">
      <alignment vertical="center"/>
    </xf>
    <xf numFmtId="44" fontId="4" fillId="2" borderId="24" xfId="2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quotePrefix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44" fontId="4" fillId="2" borderId="29" xfId="2" applyFont="1" applyFill="1" applyBorder="1" applyAlignment="1">
      <alignment vertical="center"/>
    </xf>
    <xf numFmtId="44" fontId="4" fillId="2" borderId="30" xfId="2" applyFont="1" applyFill="1" applyBorder="1" applyAlignment="1">
      <alignment vertical="center"/>
    </xf>
    <xf numFmtId="0" fontId="4" fillId="2" borderId="23" xfId="0" quotePrefix="1" applyFont="1" applyFill="1" applyBorder="1" applyAlignment="1">
      <alignment horizontal="center"/>
    </xf>
    <xf numFmtId="0" fontId="2" fillId="0" borderId="0" xfId="0" applyFont="1"/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5" xfId="0" applyFont="1" applyFill="1" applyBorder="1"/>
    <xf numFmtId="44" fontId="4" fillId="2" borderId="35" xfId="2" applyFont="1" applyFill="1" applyBorder="1"/>
    <xf numFmtId="44" fontId="4" fillId="2" borderId="36" xfId="2" applyFont="1" applyFill="1" applyBorder="1"/>
    <xf numFmtId="0" fontId="4" fillId="2" borderId="26" xfId="0" quotePrefix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44" fontId="4" fillId="2" borderId="26" xfId="2" applyFont="1" applyFill="1" applyBorder="1" applyAlignment="1">
      <alignment vertical="center"/>
    </xf>
    <xf numFmtId="44" fontId="4" fillId="2" borderId="27" xfId="2" applyFont="1" applyFill="1" applyBorder="1" applyAlignment="1">
      <alignment vertical="center"/>
    </xf>
    <xf numFmtId="0" fontId="4" fillId="2" borderId="20" xfId="2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2" xfId="0" applyFont="1" applyFill="1" applyBorder="1"/>
    <xf numFmtId="44" fontId="4" fillId="2" borderId="32" xfId="2" applyFont="1" applyFill="1" applyBorder="1"/>
    <xf numFmtId="44" fontId="4" fillId="2" borderId="33" xfId="2" applyFont="1" applyFill="1" applyBorder="1"/>
    <xf numFmtId="44" fontId="4" fillId="0" borderId="20" xfId="2" applyFont="1" applyFill="1" applyBorder="1"/>
    <xf numFmtId="0" fontId="4" fillId="2" borderId="34" xfId="0" applyFont="1" applyFill="1" applyBorder="1" applyAlignment="1">
      <alignment horizontal="center" vertical="center" wrapText="1"/>
    </xf>
    <xf numFmtId="16" fontId="4" fillId="2" borderId="35" xfId="0" quotePrefix="1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quotePrefix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44" fontId="4" fillId="2" borderId="39" xfId="2" applyFont="1" applyFill="1" applyBorder="1" applyAlignment="1">
      <alignment vertical="center"/>
    </xf>
    <xf numFmtId="2" fontId="4" fillId="2" borderId="39" xfId="0" applyNumberFormat="1" applyFont="1" applyFill="1" applyBorder="1" applyAlignment="1">
      <alignment horizontal="center"/>
    </xf>
    <xf numFmtId="44" fontId="4" fillId="2" borderId="40" xfId="2" applyFont="1" applyFill="1" applyBorder="1" applyAlignment="1">
      <alignment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82551</xdr:colOff>
      <xdr:row>0</xdr:row>
      <xdr:rowOff>0</xdr:rowOff>
    </xdr:from>
    <xdr:to>
      <xdr:col>21</xdr:col>
      <xdr:colOff>334260</xdr:colOff>
      <xdr:row>38</xdr:row>
      <xdr:rowOff>135746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B6C1D4-39BF-4EC1-9F2F-F3AEAC054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89051" y="0"/>
          <a:ext cx="6347709" cy="7060421"/>
        </a:xfrm>
        <a:prstGeom prst="rect">
          <a:avLst/>
        </a:prstGeom>
      </xdr:spPr>
    </xdr:pic>
    <xdr:clientData/>
  </xdr:twoCellAnchor>
  <xdr:twoCellAnchor editAs="oneCell">
    <xdr:from>
      <xdr:col>11</xdr:col>
      <xdr:colOff>96309</xdr:colOff>
      <xdr:row>38</xdr:row>
      <xdr:rowOff>115358</xdr:rowOff>
    </xdr:from>
    <xdr:to>
      <xdr:col>21</xdr:col>
      <xdr:colOff>262281</xdr:colOff>
      <xdr:row>53</xdr:row>
      <xdr:rowOff>164802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BD36F3-D595-4AAA-A992-57D19630E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2809" y="7040033"/>
          <a:ext cx="6261972" cy="2945044"/>
        </a:xfrm>
        <a:prstGeom prst="rect">
          <a:avLst/>
        </a:prstGeom>
      </xdr:spPr>
    </xdr:pic>
    <xdr:clientData/>
  </xdr:twoCellAnchor>
  <xdr:twoCellAnchor editAs="oneCell">
    <xdr:from>
      <xdr:col>5</xdr:col>
      <xdr:colOff>895350</xdr:colOff>
      <xdr:row>1</xdr:row>
      <xdr:rowOff>19050</xdr:rowOff>
    </xdr:from>
    <xdr:to>
      <xdr:col>6</xdr:col>
      <xdr:colOff>1044574</xdr:colOff>
      <xdr:row>6</xdr:row>
      <xdr:rowOff>38099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88170A-8E44-4905-B7B6-2B4140D71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19925" y="161925"/>
          <a:ext cx="3025774" cy="733424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2</xdr:row>
      <xdr:rowOff>57150</xdr:rowOff>
    </xdr:from>
    <xdr:to>
      <xdr:col>4</xdr:col>
      <xdr:colOff>986584</xdr:colOff>
      <xdr:row>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113D30-C233-4815-A793-5E954F83B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342900"/>
          <a:ext cx="4310809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29B4-C855-4D99-8E5B-A71F796E3E2E}">
  <dimension ref="A1:L1242"/>
  <sheetViews>
    <sheetView tabSelected="1" zoomScale="90" zoomScaleNormal="90" workbookViewId="0">
      <selection activeCell="M1" sqref="M1:M1048576"/>
    </sheetView>
  </sheetViews>
  <sheetFormatPr defaultRowHeight="15" x14ac:dyDescent="0.25"/>
  <cols>
    <col min="2" max="2" width="13.28515625" bestFit="1" customWidth="1"/>
    <col min="3" max="3" width="19.140625" customWidth="1"/>
    <col min="4" max="4" width="32.7109375" customWidth="1"/>
    <col min="5" max="5" width="17.5703125" bestFit="1" customWidth="1"/>
    <col min="6" max="6" width="43.140625" bestFit="1" customWidth="1"/>
    <col min="7" max="7" width="15.85546875" customWidth="1"/>
    <col min="8" max="8" width="14.85546875" customWidth="1"/>
    <col min="10" max="10" width="11.140625" bestFit="1" customWidth="1"/>
    <col min="11" max="11" width="22.5703125" customWidth="1"/>
  </cols>
  <sheetData>
    <row r="1" spans="2:12" s="2" customFormat="1" ht="11.25" x14ac:dyDescent="0.2">
      <c r="B1" s="1"/>
      <c r="C1" s="1"/>
      <c r="D1" s="1"/>
      <c r="G1" s="1"/>
      <c r="H1" s="3"/>
      <c r="I1" s="1"/>
      <c r="J1" s="3"/>
    </row>
    <row r="2" spans="2:12" s="2" customFormat="1" ht="11.25" x14ac:dyDescent="0.2">
      <c r="B2" s="1"/>
      <c r="C2" s="1"/>
      <c r="D2" s="1"/>
      <c r="G2" s="1"/>
      <c r="H2" s="3"/>
      <c r="I2" s="1"/>
      <c r="J2" s="3"/>
    </row>
    <row r="3" spans="2:12" s="2" customFormat="1" ht="11.25" x14ac:dyDescent="0.2">
      <c r="B3" s="1"/>
      <c r="C3" s="1"/>
      <c r="D3" s="1"/>
      <c r="G3" s="1"/>
      <c r="H3" s="3"/>
      <c r="I3" s="1"/>
      <c r="J3" s="3"/>
    </row>
    <row r="4" spans="2:12" s="2" customFormat="1" ht="11.25" x14ac:dyDescent="0.2">
      <c r="B4" s="1"/>
      <c r="C4" s="1"/>
      <c r="D4" s="1"/>
      <c r="G4" s="1"/>
      <c r="H4" s="3"/>
      <c r="I4" s="1"/>
      <c r="J4" s="3"/>
    </row>
    <row r="5" spans="2:12" s="2" customFormat="1" ht="11.25" x14ac:dyDescent="0.2">
      <c r="B5" s="1"/>
      <c r="C5" s="1"/>
      <c r="D5" s="1"/>
      <c r="G5" s="1"/>
      <c r="H5" s="3"/>
      <c r="I5" s="1"/>
      <c r="J5" s="3"/>
    </row>
    <row r="6" spans="2:12" s="2" customFormat="1" ht="11.25" x14ac:dyDescent="0.2">
      <c r="B6" s="1"/>
      <c r="C6" s="1"/>
      <c r="D6" s="1"/>
      <c r="G6" s="1"/>
      <c r="H6" s="3"/>
      <c r="I6" s="1"/>
      <c r="J6" s="3"/>
      <c r="K6" s="4"/>
    </row>
    <row r="7" spans="2:12" s="2" customFormat="1" x14ac:dyDescent="0.25">
      <c r="B7" s="1"/>
      <c r="C7" s="1"/>
      <c r="D7" s="1"/>
      <c r="G7" s="1"/>
      <c r="H7" s="3"/>
      <c r="I7" s="1"/>
      <c r="J7" s="3"/>
      <c r="K7" s="5"/>
      <c r="L7" s="5"/>
    </row>
    <row r="8" spans="2:12" s="2" customFormat="1" ht="11.25" x14ac:dyDescent="0.2">
      <c r="B8" s="1"/>
      <c r="C8" s="1"/>
      <c r="D8" s="1"/>
      <c r="G8" s="1"/>
      <c r="H8" s="3"/>
      <c r="I8" s="1"/>
      <c r="J8" s="3"/>
    </row>
    <row r="9" spans="2:12" s="2" customFormat="1" ht="11.25" x14ac:dyDescent="0.2">
      <c r="B9" s="1"/>
      <c r="C9" s="1"/>
      <c r="D9" s="1"/>
      <c r="G9" s="1"/>
      <c r="H9" s="3"/>
      <c r="I9" s="1"/>
      <c r="J9" s="3"/>
    </row>
    <row r="10" spans="2:12" s="2" customFormat="1" ht="11.25" x14ac:dyDescent="0.2">
      <c r="B10" s="1"/>
      <c r="C10" s="1"/>
      <c r="D10" s="1"/>
      <c r="G10" s="1"/>
      <c r="H10" s="3"/>
      <c r="I10" s="1"/>
      <c r="J10" s="3"/>
    </row>
    <row r="11" spans="2:12" s="2" customFormat="1" ht="11.25" customHeight="1" x14ac:dyDescent="0.2">
      <c r="B11" s="6" t="s">
        <v>0</v>
      </c>
      <c r="C11" s="6"/>
      <c r="D11" s="6"/>
      <c r="E11" s="6"/>
      <c r="F11" s="6"/>
      <c r="G11" s="6"/>
      <c r="H11" s="6"/>
      <c r="I11" s="6"/>
      <c r="J11" s="6"/>
    </row>
    <row r="12" spans="2:12" s="2" customFormat="1" ht="11.25" customHeight="1" x14ac:dyDescent="0.2">
      <c r="B12" s="6"/>
      <c r="C12" s="6"/>
      <c r="D12" s="6"/>
      <c r="E12" s="6"/>
      <c r="F12" s="6"/>
      <c r="G12" s="6"/>
      <c r="H12" s="6"/>
      <c r="I12" s="6"/>
      <c r="J12" s="6"/>
    </row>
    <row r="13" spans="2:12" s="2" customFormat="1" ht="11.25" customHeight="1" thickBot="1" x14ac:dyDescent="0.25">
      <c r="B13" s="7" t="s">
        <v>1</v>
      </c>
      <c r="C13" s="7"/>
      <c r="D13" s="7"/>
      <c r="E13" s="7"/>
      <c r="F13" s="7"/>
      <c r="G13" s="7"/>
      <c r="H13" s="7"/>
      <c r="I13" s="7"/>
      <c r="J13" s="7"/>
    </row>
    <row r="14" spans="2:12" s="2" customFormat="1" ht="15" customHeight="1" x14ac:dyDescent="0.2">
      <c r="B14" s="1"/>
      <c r="C14" s="1"/>
      <c r="D14" s="1"/>
      <c r="G14" s="8" t="s">
        <v>2</v>
      </c>
      <c r="H14" s="9"/>
      <c r="I14" s="9"/>
      <c r="J14" s="9"/>
      <c r="K14" s="10"/>
    </row>
    <row r="15" spans="2:12" s="2" customFormat="1" x14ac:dyDescent="0.25">
      <c r="B15" s="1"/>
      <c r="C15" s="1"/>
      <c r="D15" s="1"/>
      <c r="G15" s="11" t="s">
        <v>3</v>
      </c>
      <c r="H15" s="12"/>
      <c r="I15" s="12" t="s">
        <v>4</v>
      </c>
      <c r="J15" s="12"/>
      <c r="K15" s="13"/>
    </row>
    <row r="16" spans="2:12" s="2" customFormat="1" ht="15" customHeight="1" x14ac:dyDescent="0.25">
      <c r="B16" s="1"/>
      <c r="C16" s="1"/>
      <c r="D16" s="1"/>
      <c r="G16" s="11" t="s">
        <v>5</v>
      </c>
      <c r="H16" s="12"/>
      <c r="I16" s="12" t="s">
        <v>6</v>
      </c>
      <c r="J16" s="12"/>
      <c r="K16" s="13"/>
    </row>
    <row r="17" spans="1:12" s="2" customFormat="1" ht="15" customHeight="1" x14ac:dyDescent="0.25">
      <c r="B17" s="1"/>
      <c r="C17" s="1"/>
      <c r="D17" s="1"/>
      <c r="G17" s="11" t="s">
        <v>7</v>
      </c>
      <c r="H17" s="12"/>
      <c r="I17" s="12" t="s">
        <v>8</v>
      </c>
      <c r="J17" s="12"/>
      <c r="K17" s="13"/>
    </row>
    <row r="18" spans="1:12" s="2" customFormat="1" ht="15" customHeight="1" x14ac:dyDescent="0.25">
      <c r="B18" s="1"/>
      <c r="C18" s="1"/>
      <c r="D18" s="1"/>
      <c r="G18" s="11" t="s">
        <v>9</v>
      </c>
      <c r="H18" s="12"/>
      <c r="I18" s="12" t="s">
        <v>10</v>
      </c>
      <c r="J18" s="12"/>
      <c r="K18" s="13"/>
    </row>
    <row r="19" spans="1:12" s="2" customFormat="1" ht="15" customHeight="1" x14ac:dyDescent="0.25">
      <c r="B19" s="1"/>
      <c r="C19" s="1"/>
      <c r="D19" s="1"/>
      <c r="E19" s="1"/>
      <c r="F19" s="1"/>
      <c r="G19" s="11" t="s">
        <v>11</v>
      </c>
      <c r="H19" s="12"/>
      <c r="I19" s="12" t="s">
        <v>12</v>
      </c>
      <c r="J19" s="12"/>
      <c r="K19" s="13"/>
      <c r="L19" s="14"/>
    </row>
    <row r="20" spans="1:12" s="2" customFormat="1" ht="15.75" customHeight="1" thickBot="1" x14ac:dyDescent="0.3">
      <c r="B20" s="1"/>
      <c r="C20" s="1"/>
      <c r="D20" s="1"/>
      <c r="E20" s="1"/>
      <c r="F20" s="1"/>
      <c r="G20" s="11" t="s">
        <v>13</v>
      </c>
      <c r="H20" s="12"/>
      <c r="I20" s="12" t="s">
        <v>14</v>
      </c>
      <c r="J20" s="12"/>
      <c r="K20" s="13"/>
      <c r="L20" s="14"/>
    </row>
    <row r="21" spans="1:12" s="2" customFormat="1" ht="15.75" customHeight="1" thickBot="1" x14ac:dyDescent="0.3">
      <c r="B21" s="15" t="s">
        <v>15</v>
      </c>
      <c r="C21" s="16"/>
      <c r="D21" s="17"/>
      <c r="E21" s="18">
        <v>1</v>
      </c>
      <c r="F21" s="19"/>
      <c r="G21" s="11" t="s">
        <v>16</v>
      </c>
      <c r="H21" s="12"/>
      <c r="I21" s="12" t="s">
        <v>17</v>
      </c>
      <c r="J21" s="12"/>
      <c r="K21" s="13"/>
      <c r="L21" s="14"/>
    </row>
    <row r="22" spans="1:12" s="2" customFormat="1" ht="15.75" thickBot="1" x14ac:dyDescent="0.3">
      <c r="B22" s="20"/>
      <c r="C22" s="20"/>
      <c r="D22" s="20"/>
      <c r="E22" s="21"/>
      <c r="F22" s="19"/>
      <c r="G22" s="22" t="s">
        <v>18</v>
      </c>
      <c r="H22" s="23"/>
      <c r="I22" s="24" t="s">
        <v>19</v>
      </c>
      <c r="J22" s="24"/>
      <c r="K22" s="25"/>
      <c r="L22" s="14"/>
    </row>
    <row r="23" spans="1:12" s="2" customFormat="1" ht="30" x14ac:dyDescent="0.4">
      <c r="B23" s="26" t="s">
        <v>20</v>
      </c>
      <c r="C23" s="26"/>
      <c r="D23" s="26"/>
      <c r="E23" s="26"/>
      <c r="F23" s="26"/>
      <c r="G23" s="26"/>
      <c r="H23" s="26"/>
      <c r="I23" s="26"/>
      <c r="J23" s="26"/>
      <c r="K23" s="27"/>
      <c r="L23" s="14"/>
    </row>
    <row r="24" spans="1:12" ht="15.75" thickBot="1" x14ac:dyDescent="0.3">
      <c r="A24" s="2"/>
      <c r="B24" s="1"/>
      <c r="C24" s="1"/>
      <c r="D24" s="1"/>
      <c r="E24" s="1"/>
      <c r="F24" s="1"/>
      <c r="G24" s="1"/>
      <c r="H24" s="3"/>
      <c r="I24" s="28"/>
      <c r="J24" s="27"/>
      <c r="K24" s="27"/>
    </row>
    <row r="25" spans="1:12" ht="15.75" thickBot="1" x14ac:dyDescent="0.3">
      <c r="A25" s="2"/>
      <c r="B25" s="29" t="s">
        <v>21</v>
      </c>
      <c r="C25" s="30" t="s">
        <v>22</v>
      </c>
      <c r="D25" s="30" t="s">
        <v>23</v>
      </c>
      <c r="E25" s="31" t="s">
        <v>24</v>
      </c>
      <c r="F25" s="30" t="s">
        <v>25</v>
      </c>
      <c r="G25" s="30" t="s">
        <v>26</v>
      </c>
      <c r="H25" s="32" t="s">
        <v>27</v>
      </c>
      <c r="I25" s="33" t="s">
        <v>28</v>
      </c>
      <c r="J25" s="34" t="s">
        <v>29</v>
      </c>
      <c r="K25" s="2"/>
    </row>
    <row r="26" spans="1:12" x14ac:dyDescent="0.25">
      <c r="A26" s="2"/>
      <c r="B26" s="35" t="s">
        <v>30</v>
      </c>
      <c r="C26" s="36" t="s">
        <v>31</v>
      </c>
      <c r="D26" s="36" t="s">
        <v>32</v>
      </c>
      <c r="E26" s="36" t="s">
        <v>33</v>
      </c>
      <c r="F26" s="37" t="s">
        <v>34</v>
      </c>
      <c r="G26" s="36" t="s">
        <v>35</v>
      </c>
      <c r="H26" s="38">
        <v>44</v>
      </c>
      <c r="I26" s="39">
        <f>$E$21</f>
        <v>1</v>
      </c>
      <c r="J26" s="40">
        <f>H26*I26</f>
        <v>44</v>
      </c>
      <c r="K26" s="2"/>
    </row>
    <row r="27" spans="1:12" x14ac:dyDescent="0.25">
      <c r="A27" s="2"/>
      <c r="B27" s="41" t="s">
        <v>36</v>
      </c>
      <c r="C27" s="42" t="s">
        <v>31</v>
      </c>
      <c r="D27" s="42" t="s">
        <v>32</v>
      </c>
      <c r="E27" s="42" t="s">
        <v>37</v>
      </c>
      <c r="F27" s="43" t="s">
        <v>38</v>
      </c>
      <c r="G27" s="42" t="s">
        <v>35</v>
      </c>
      <c r="H27" s="44">
        <v>91</v>
      </c>
      <c r="I27" s="45">
        <f t="shared" ref="I27:I62" si="0">$E$21</f>
        <v>1</v>
      </c>
      <c r="J27" s="46">
        <f t="shared" ref="J27:J44" si="1">H27*I27</f>
        <v>91</v>
      </c>
      <c r="K27" s="2"/>
    </row>
    <row r="28" spans="1:12" x14ac:dyDescent="0.25">
      <c r="A28" s="2"/>
      <c r="B28" s="41" t="s">
        <v>39</v>
      </c>
      <c r="C28" s="42" t="s">
        <v>31</v>
      </c>
      <c r="D28" s="42" t="s">
        <v>32</v>
      </c>
      <c r="E28" s="42" t="s">
        <v>40</v>
      </c>
      <c r="F28" s="43" t="s">
        <v>41</v>
      </c>
      <c r="G28" s="42" t="s">
        <v>35</v>
      </c>
      <c r="H28" s="44">
        <v>121</v>
      </c>
      <c r="I28" s="45">
        <f t="shared" si="0"/>
        <v>1</v>
      </c>
      <c r="J28" s="46">
        <f t="shared" si="1"/>
        <v>121</v>
      </c>
      <c r="K28" s="2"/>
    </row>
    <row r="29" spans="1:12" x14ac:dyDescent="0.25">
      <c r="A29" s="2"/>
      <c r="B29" s="41" t="s">
        <v>42</v>
      </c>
      <c r="C29" s="42" t="s">
        <v>31</v>
      </c>
      <c r="D29" s="42" t="s">
        <v>32</v>
      </c>
      <c r="E29" s="42" t="s">
        <v>43</v>
      </c>
      <c r="F29" s="43" t="s">
        <v>44</v>
      </c>
      <c r="G29" s="42" t="s">
        <v>35</v>
      </c>
      <c r="H29" s="44">
        <v>158</v>
      </c>
      <c r="I29" s="45">
        <f t="shared" si="0"/>
        <v>1</v>
      </c>
      <c r="J29" s="46">
        <f t="shared" si="1"/>
        <v>158</v>
      </c>
      <c r="K29" s="2"/>
    </row>
    <row r="30" spans="1:12" ht="15.75" thickBot="1" x14ac:dyDescent="0.3">
      <c r="A30" s="2"/>
      <c r="B30" s="47" t="s">
        <v>45</v>
      </c>
      <c r="C30" s="48" t="s">
        <v>31</v>
      </c>
      <c r="D30" s="48" t="s">
        <v>32</v>
      </c>
      <c r="E30" s="48" t="s">
        <v>46</v>
      </c>
      <c r="F30" s="49" t="s">
        <v>47</v>
      </c>
      <c r="G30" s="48" t="s">
        <v>35</v>
      </c>
      <c r="H30" s="50">
        <v>218</v>
      </c>
      <c r="I30" s="51">
        <f t="shared" si="0"/>
        <v>1</v>
      </c>
      <c r="J30" s="52">
        <f t="shared" si="1"/>
        <v>218</v>
      </c>
      <c r="K30" s="2"/>
    </row>
    <row r="31" spans="1:12" x14ac:dyDescent="0.25">
      <c r="A31" s="2"/>
      <c r="B31" s="53" t="s">
        <v>36</v>
      </c>
      <c r="C31" s="54" t="s">
        <v>31</v>
      </c>
      <c r="D31" s="54" t="s">
        <v>48</v>
      </c>
      <c r="E31" s="54" t="s">
        <v>49</v>
      </c>
      <c r="F31" s="55" t="s">
        <v>50</v>
      </c>
      <c r="G31" s="54" t="s">
        <v>35</v>
      </c>
      <c r="H31" s="56">
        <v>91</v>
      </c>
      <c r="I31" s="57">
        <f t="shared" si="0"/>
        <v>1</v>
      </c>
      <c r="J31" s="58">
        <f t="shared" si="1"/>
        <v>91</v>
      </c>
      <c r="K31" s="2"/>
    </row>
    <row r="32" spans="1:12" x14ac:dyDescent="0.25">
      <c r="A32" s="2"/>
      <c r="B32" s="41" t="s">
        <v>39</v>
      </c>
      <c r="C32" s="42" t="s">
        <v>31</v>
      </c>
      <c r="D32" s="42" t="s">
        <v>48</v>
      </c>
      <c r="E32" s="42" t="s">
        <v>51</v>
      </c>
      <c r="F32" s="43" t="s">
        <v>52</v>
      </c>
      <c r="G32" s="42" t="s">
        <v>35</v>
      </c>
      <c r="H32" s="44">
        <v>121</v>
      </c>
      <c r="I32" s="45">
        <f t="shared" si="0"/>
        <v>1</v>
      </c>
      <c r="J32" s="46">
        <f t="shared" si="1"/>
        <v>121</v>
      </c>
      <c r="K32" s="2"/>
    </row>
    <row r="33" spans="1:11" x14ac:dyDescent="0.25">
      <c r="A33" s="2"/>
      <c r="B33" s="41" t="s">
        <v>42</v>
      </c>
      <c r="C33" s="42" t="s">
        <v>31</v>
      </c>
      <c r="D33" s="42" t="s">
        <v>48</v>
      </c>
      <c r="E33" s="42" t="s">
        <v>53</v>
      </c>
      <c r="F33" s="43" t="s">
        <v>54</v>
      </c>
      <c r="G33" s="42" t="s">
        <v>35</v>
      </c>
      <c r="H33" s="44">
        <v>158</v>
      </c>
      <c r="I33" s="45">
        <f t="shared" si="0"/>
        <v>1</v>
      </c>
      <c r="J33" s="46">
        <f t="shared" si="1"/>
        <v>158</v>
      </c>
      <c r="K33" s="2"/>
    </row>
    <row r="34" spans="1:11" ht="15.75" thickBot="1" x14ac:dyDescent="0.3">
      <c r="A34" s="2"/>
      <c r="B34" s="59" t="s">
        <v>45</v>
      </c>
      <c r="C34" s="60" t="s">
        <v>31</v>
      </c>
      <c r="D34" s="60" t="s">
        <v>48</v>
      </c>
      <c r="E34" s="60" t="s">
        <v>55</v>
      </c>
      <c r="F34" s="61" t="s">
        <v>56</v>
      </c>
      <c r="G34" s="60" t="s">
        <v>35</v>
      </c>
      <c r="H34" s="62">
        <v>218</v>
      </c>
      <c r="I34" s="63">
        <f t="shared" si="0"/>
        <v>1</v>
      </c>
      <c r="J34" s="64">
        <f t="shared" si="1"/>
        <v>218</v>
      </c>
      <c r="K34" s="2"/>
    </row>
    <row r="35" spans="1:11" x14ac:dyDescent="0.25">
      <c r="A35" s="2"/>
      <c r="B35" s="35" t="s">
        <v>57</v>
      </c>
      <c r="C35" s="36" t="s">
        <v>58</v>
      </c>
      <c r="D35" s="36" t="s">
        <v>32</v>
      </c>
      <c r="E35" s="36" t="s">
        <v>59</v>
      </c>
      <c r="F35" s="37" t="s">
        <v>60</v>
      </c>
      <c r="G35" s="36" t="s">
        <v>35</v>
      </c>
      <c r="H35" s="38">
        <v>58</v>
      </c>
      <c r="I35" s="39">
        <f t="shared" si="0"/>
        <v>1</v>
      </c>
      <c r="J35" s="40">
        <f t="shared" si="1"/>
        <v>58</v>
      </c>
      <c r="K35" s="2"/>
    </row>
    <row r="36" spans="1:11" x14ac:dyDescent="0.25">
      <c r="A36" s="2"/>
      <c r="B36" s="41" t="s">
        <v>36</v>
      </c>
      <c r="C36" s="42" t="s">
        <v>58</v>
      </c>
      <c r="D36" s="42" t="s">
        <v>32</v>
      </c>
      <c r="E36" s="42" t="s">
        <v>61</v>
      </c>
      <c r="F36" s="43" t="s">
        <v>62</v>
      </c>
      <c r="G36" s="42" t="s">
        <v>35</v>
      </c>
      <c r="H36" s="44">
        <v>108</v>
      </c>
      <c r="I36" s="45">
        <f t="shared" si="0"/>
        <v>1</v>
      </c>
      <c r="J36" s="46">
        <f t="shared" si="1"/>
        <v>108</v>
      </c>
      <c r="K36" s="2"/>
    </row>
    <row r="37" spans="1:11" x14ac:dyDescent="0.25">
      <c r="B37" s="41" t="s">
        <v>39</v>
      </c>
      <c r="C37" s="42" t="s">
        <v>58</v>
      </c>
      <c r="D37" s="42" t="s">
        <v>32</v>
      </c>
      <c r="E37" s="42" t="s">
        <v>63</v>
      </c>
      <c r="F37" s="43" t="s">
        <v>64</v>
      </c>
      <c r="G37" s="42" t="s">
        <v>35</v>
      </c>
      <c r="H37" s="44">
        <v>130</v>
      </c>
      <c r="I37" s="45">
        <f t="shared" si="0"/>
        <v>1</v>
      </c>
      <c r="J37" s="46">
        <f t="shared" si="1"/>
        <v>130</v>
      </c>
    </row>
    <row r="38" spans="1:11" x14ac:dyDescent="0.25">
      <c r="B38" s="41" t="s">
        <v>42</v>
      </c>
      <c r="C38" s="42" t="s">
        <v>58</v>
      </c>
      <c r="D38" s="42" t="s">
        <v>32</v>
      </c>
      <c r="E38" s="42" t="s">
        <v>65</v>
      </c>
      <c r="F38" s="43" t="s">
        <v>66</v>
      </c>
      <c r="G38" s="42" t="s">
        <v>35</v>
      </c>
      <c r="H38" s="44">
        <v>179</v>
      </c>
      <c r="I38" s="45">
        <f t="shared" si="0"/>
        <v>1</v>
      </c>
      <c r="J38" s="46">
        <f t="shared" si="1"/>
        <v>179</v>
      </c>
    </row>
    <row r="39" spans="1:11" ht="15.75" thickBot="1" x14ac:dyDescent="0.3">
      <c r="B39" s="47" t="s">
        <v>45</v>
      </c>
      <c r="C39" s="48" t="s">
        <v>58</v>
      </c>
      <c r="D39" s="48" t="s">
        <v>32</v>
      </c>
      <c r="E39" s="48" t="s">
        <v>67</v>
      </c>
      <c r="F39" s="49" t="s">
        <v>68</v>
      </c>
      <c r="G39" s="48" t="s">
        <v>35</v>
      </c>
      <c r="H39" s="50">
        <v>252</v>
      </c>
      <c r="I39" s="51">
        <f t="shared" si="0"/>
        <v>1</v>
      </c>
      <c r="J39" s="52">
        <f t="shared" si="1"/>
        <v>252</v>
      </c>
    </row>
    <row r="40" spans="1:11" x14ac:dyDescent="0.25">
      <c r="B40" s="53" t="s">
        <v>36</v>
      </c>
      <c r="C40" s="54" t="s">
        <v>58</v>
      </c>
      <c r="D40" s="54" t="s">
        <v>48</v>
      </c>
      <c r="E40" s="54" t="s">
        <v>69</v>
      </c>
      <c r="F40" s="55" t="s">
        <v>70</v>
      </c>
      <c r="G40" s="54" t="s">
        <v>35</v>
      </c>
      <c r="H40" s="56">
        <v>108</v>
      </c>
      <c r="I40" s="57">
        <f t="shared" si="0"/>
        <v>1</v>
      </c>
      <c r="J40" s="58">
        <f t="shared" si="1"/>
        <v>108</v>
      </c>
    </row>
    <row r="41" spans="1:11" x14ac:dyDescent="0.25">
      <c r="B41" s="41" t="s">
        <v>39</v>
      </c>
      <c r="C41" s="42" t="s">
        <v>58</v>
      </c>
      <c r="D41" s="42" t="s">
        <v>48</v>
      </c>
      <c r="E41" s="42" t="s">
        <v>71</v>
      </c>
      <c r="F41" s="43" t="s">
        <v>72</v>
      </c>
      <c r="G41" s="42" t="s">
        <v>35</v>
      </c>
      <c r="H41" s="44">
        <v>130</v>
      </c>
      <c r="I41" s="45">
        <f t="shared" si="0"/>
        <v>1</v>
      </c>
      <c r="J41" s="46">
        <f t="shared" si="1"/>
        <v>130</v>
      </c>
    </row>
    <row r="42" spans="1:11" x14ac:dyDescent="0.25">
      <c r="B42" s="41" t="s">
        <v>42</v>
      </c>
      <c r="C42" s="42" t="s">
        <v>58</v>
      </c>
      <c r="D42" s="42" t="s">
        <v>48</v>
      </c>
      <c r="E42" s="42" t="s">
        <v>73</v>
      </c>
      <c r="F42" s="43" t="s">
        <v>74</v>
      </c>
      <c r="G42" s="42" t="s">
        <v>35</v>
      </c>
      <c r="H42" s="44">
        <v>179</v>
      </c>
      <c r="I42" s="45">
        <f t="shared" si="0"/>
        <v>1</v>
      </c>
      <c r="J42" s="46">
        <f t="shared" si="1"/>
        <v>179</v>
      </c>
    </row>
    <row r="43" spans="1:11" x14ac:dyDescent="0.25">
      <c r="B43" s="41" t="s">
        <v>45</v>
      </c>
      <c r="C43" s="42" t="s">
        <v>58</v>
      </c>
      <c r="D43" s="42" t="s">
        <v>48</v>
      </c>
      <c r="E43" s="42" t="s">
        <v>75</v>
      </c>
      <c r="F43" s="43" t="s">
        <v>76</v>
      </c>
      <c r="G43" s="42" t="s">
        <v>35</v>
      </c>
      <c r="H43" s="44">
        <v>252</v>
      </c>
      <c r="I43" s="45">
        <f t="shared" si="0"/>
        <v>1</v>
      </c>
      <c r="J43" s="46">
        <f t="shared" si="1"/>
        <v>252</v>
      </c>
    </row>
    <row r="44" spans="1:11" ht="15.75" thickBot="1" x14ac:dyDescent="0.3">
      <c r="B44" s="59" t="s">
        <v>77</v>
      </c>
      <c r="C44" s="60" t="s">
        <v>58</v>
      </c>
      <c r="D44" s="60" t="s">
        <v>78</v>
      </c>
      <c r="E44" s="60" t="s">
        <v>79</v>
      </c>
      <c r="F44" s="61" t="s">
        <v>80</v>
      </c>
      <c r="G44" s="60" t="s">
        <v>35</v>
      </c>
      <c r="H44" s="62">
        <v>649</v>
      </c>
      <c r="I44" s="63">
        <f t="shared" si="0"/>
        <v>1</v>
      </c>
      <c r="J44" s="64">
        <f t="shared" si="1"/>
        <v>649</v>
      </c>
    </row>
    <row r="45" spans="1:11" x14ac:dyDescent="0.25">
      <c r="B45" s="35" t="s">
        <v>57</v>
      </c>
      <c r="C45" s="36" t="s">
        <v>81</v>
      </c>
      <c r="D45" s="36" t="s">
        <v>32</v>
      </c>
      <c r="E45" s="36" t="s">
        <v>82</v>
      </c>
      <c r="F45" s="37" t="s">
        <v>83</v>
      </c>
      <c r="G45" s="36" t="s">
        <v>35</v>
      </c>
      <c r="H45" s="38">
        <v>113</v>
      </c>
      <c r="I45" s="39">
        <f t="shared" si="0"/>
        <v>1</v>
      </c>
      <c r="J45" s="40">
        <f>H45*I45</f>
        <v>113</v>
      </c>
    </row>
    <row r="46" spans="1:11" x14ac:dyDescent="0.25">
      <c r="B46" s="41" t="s">
        <v>36</v>
      </c>
      <c r="C46" s="42" t="s">
        <v>81</v>
      </c>
      <c r="D46" s="42" t="s">
        <v>32</v>
      </c>
      <c r="E46" s="42" t="s">
        <v>84</v>
      </c>
      <c r="F46" s="43" t="s">
        <v>85</v>
      </c>
      <c r="G46" s="42" t="s">
        <v>35</v>
      </c>
      <c r="H46" s="44">
        <v>152</v>
      </c>
      <c r="I46" s="45">
        <f t="shared" si="0"/>
        <v>1</v>
      </c>
      <c r="J46" s="46">
        <f t="shared" ref="J46:J62" si="2">H46*I46</f>
        <v>152</v>
      </c>
    </row>
    <row r="47" spans="1:11" x14ac:dyDescent="0.25">
      <c r="B47" s="41" t="s">
        <v>39</v>
      </c>
      <c r="C47" s="42" t="s">
        <v>81</v>
      </c>
      <c r="D47" s="42" t="s">
        <v>32</v>
      </c>
      <c r="E47" s="42" t="s">
        <v>86</v>
      </c>
      <c r="F47" s="43" t="s">
        <v>87</v>
      </c>
      <c r="G47" s="42" t="s">
        <v>35</v>
      </c>
      <c r="H47" s="44">
        <v>191</v>
      </c>
      <c r="I47" s="45">
        <f t="shared" si="0"/>
        <v>1</v>
      </c>
      <c r="J47" s="46">
        <f t="shared" si="2"/>
        <v>191</v>
      </c>
    </row>
    <row r="48" spans="1:11" x14ac:dyDescent="0.25">
      <c r="B48" s="41" t="s">
        <v>42</v>
      </c>
      <c r="C48" s="42" t="s">
        <v>81</v>
      </c>
      <c r="D48" s="42" t="s">
        <v>32</v>
      </c>
      <c r="E48" s="42" t="s">
        <v>88</v>
      </c>
      <c r="F48" s="43" t="s">
        <v>89</v>
      </c>
      <c r="G48" s="42" t="s">
        <v>35</v>
      </c>
      <c r="H48" s="44">
        <v>268</v>
      </c>
      <c r="I48" s="45">
        <f t="shared" si="0"/>
        <v>1</v>
      </c>
      <c r="J48" s="46">
        <f t="shared" si="2"/>
        <v>268</v>
      </c>
    </row>
    <row r="49" spans="2:10" ht="15.75" thickBot="1" x14ac:dyDescent="0.3">
      <c r="B49" s="47" t="s">
        <v>45</v>
      </c>
      <c r="C49" s="48" t="s">
        <v>81</v>
      </c>
      <c r="D49" s="48" t="s">
        <v>32</v>
      </c>
      <c r="E49" s="48" t="s">
        <v>90</v>
      </c>
      <c r="F49" s="49" t="s">
        <v>91</v>
      </c>
      <c r="G49" s="48" t="s">
        <v>35</v>
      </c>
      <c r="H49" s="50">
        <v>310</v>
      </c>
      <c r="I49" s="51">
        <f t="shared" si="0"/>
        <v>1</v>
      </c>
      <c r="J49" s="52">
        <f t="shared" si="2"/>
        <v>310</v>
      </c>
    </row>
    <row r="50" spans="2:10" x14ac:dyDescent="0.25">
      <c r="B50" s="53" t="s">
        <v>36</v>
      </c>
      <c r="C50" s="54" t="s">
        <v>81</v>
      </c>
      <c r="D50" s="54" t="s">
        <v>48</v>
      </c>
      <c r="E50" s="54" t="s">
        <v>92</v>
      </c>
      <c r="F50" s="55" t="s">
        <v>93</v>
      </c>
      <c r="G50" s="54" t="s">
        <v>35</v>
      </c>
      <c r="H50" s="56">
        <v>152</v>
      </c>
      <c r="I50" s="57">
        <f t="shared" si="0"/>
        <v>1</v>
      </c>
      <c r="J50" s="58">
        <f t="shared" si="2"/>
        <v>152</v>
      </c>
    </row>
    <row r="51" spans="2:10" x14ac:dyDescent="0.25">
      <c r="B51" s="41" t="s">
        <v>39</v>
      </c>
      <c r="C51" s="42" t="s">
        <v>81</v>
      </c>
      <c r="D51" s="42" t="s">
        <v>48</v>
      </c>
      <c r="E51" s="42" t="s">
        <v>94</v>
      </c>
      <c r="F51" s="43" t="s">
        <v>95</v>
      </c>
      <c r="G51" s="42" t="s">
        <v>35</v>
      </c>
      <c r="H51" s="44">
        <v>191</v>
      </c>
      <c r="I51" s="45">
        <f t="shared" si="0"/>
        <v>1</v>
      </c>
      <c r="J51" s="46">
        <f t="shared" si="2"/>
        <v>191</v>
      </c>
    </row>
    <row r="52" spans="2:10" x14ac:dyDescent="0.25">
      <c r="B52" s="41" t="s">
        <v>42</v>
      </c>
      <c r="C52" s="42" t="s">
        <v>81</v>
      </c>
      <c r="D52" s="42" t="s">
        <v>48</v>
      </c>
      <c r="E52" s="42" t="s">
        <v>96</v>
      </c>
      <c r="F52" s="43" t="s">
        <v>97</v>
      </c>
      <c r="G52" s="42" t="s">
        <v>35</v>
      </c>
      <c r="H52" s="44">
        <v>268</v>
      </c>
      <c r="I52" s="45">
        <f t="shared" si="0"/>
        <v>1</v>
      </c>
      <c r="J52" s="46">
        <f t="shared" si="2"/>
        <v>268</v>
      </c>
    </row>
    <row r="53" spans="2:10" ht="15.75" thickBot="1" x14ac:dyDescent="0.3">
      <c r="B53" s="59" t="s">
        <v>45</v>
      </c>
      <c r="C53" s="60" t="s">
        <v>81</v>
      </c>
      <c r="D53" s="60" t="s">
        <v>48</v>
      </c>
      <c r="E53" s="60" t="s">
        <v>98</v>
      </c>
      <c r="F53" s="61" t="s">
        <v>99</v>
      </c>
      <c r="G53" s="60" t="s">
        <v>35</v>
      </c>
      <c r="H53" s="62">
        <v>310</v>
      </c>
      <c r="I53" s="63">
        <f t="shared" si="0"/>
        <v>1</v>
      </c>
      <c r="J53" s="64">
        <f t="shared" si="2"/>
        <v>310</v>
      </c>
    </row>
    <row r="54" spans="2:10" x14ac:dyDescent="0.25">
      <c r="B54" s="35" t="s">
        <v>36</v>
      </c>
      <c r="C54" s="36" t="s">
        <v>100</v>
      </c>
      <c r="D54" s="36" t="s">
        <v>32</v>
      </c>
      <c r="E54" s="36" t="s">
        <v>101</v>
      </c>
      <c r="F54" s="37" t="s">
        <v>102</v>
      </c>
      <c r="G54" s="36" t="s">
        <v>35</v>
      </c>
      <c r="H54" s="38">
        <v>152</v>
      </c>
      <c r="I54" s="39">
        <f t="shared" si="0"/>
        <v>1</v>
      </c>
      <c r="J54" s="40">
        <f t="shared" si="2"/>
        <v>152</v>
      </c>
    </row>
    <row r="55" spans="2:10" x14ac:dyDescent="0.25">
      <c r="B55" s="41" t="s">
        <v>39</v>
      </c>
      <c r="C55" s="42" t="s">
        <v>100</v>
      </c>
      <c r="D55" s="42" t="s">
        <v>32</v>
      </c>
      <c r="E55" s="42" t="s">
        <v>103</v>
      </c>
      <c r="F55" s="43" t="s">
        <v>104</v>
      </c>
      <c r="G55" s="42" t="s">
        <v>35</v>
      </c>
      <c r="H55" s="44">
        <v>191</v>
      </c>
      <c r="I55" s="45">
        <f t="shared" si="0"/>
        <v>1</v>
      </c>
      <c r="J55" s="46">
        <f t="shared" si="2"/>
        <v>191</v>
      </c>
    </row>
    <row r="56" spans="2:10" x14ac:dyDescent="0.25">
      <c r="B56" s="41" t="s">
        <v>42</v>
      </c>
      <c r="C56" s="42" t="s">
        <v>100</v>
      </c>
      <c r="D56" s="42" t="s">
        <v>32</v>
      </c>
      <c r="E56" s="42" t="s">
        <v>105</v>
      </c>
      <c r="F56" s="43" t="s">
        <v>106</v>
      </c>
      <c r="G56" s="42" t="s">
        <v>35</v>
      </c>
      <c r="H56" s="44">
        <v>268</v>
      </c>
      <c r="I56" s="45">
        <f t="shared" si="0"/>
        <v>1</v>
      </c>
      <c r="J56" s="46">
        <f t="shared" si="2"/>
        <v>268</v>
      </c>
    </row>
    <row r="57" spans="2:10" ht="15.75" thickBot="1" x14ac:dyDescent="0.3">
      <c r="B57" s="47" t="s">
        <v>45</v>
      </c>
      <c r="C57" s="48" t="s">
        <v>100</v>
      </c>
      <c r="D57" s="48" t="s">
        <v>32</v>
      </c>
      <c r="E57" s="48" t="s">
        <v>107</v>
      </c>
      <c r="F57" s="49" t="s">
        <v>108</v>
      </c>
      <c r="G57" s="48" t="s">
        <v>35</v>
      </c>
      <c r="H57" s="50">
        <v>310</v>
      </c>
      <c r="I57" s="51">
        <f t="shared" si="0"/>
        <v>1</v>
      </c>
      <c r="J57" s="52">
        <f t="shared" si="2"/>
        <v>310</v>
      </c>
    </row>
    <row r="58" spans="2:10" x14ac:dyDescent="0.25">
      <c r="B58" s="53" t="s">
        <v>36</v>
      </c>
      <c r="C58" s="54" t="s">
        <v>100</v>
      </c>
      <c r="D58" s="54" t="s">
        <v>48</v>
      </c>
      <c r="E58" s="54" t="s">
        <v>109</v>
      </c>
      <c r="F58" s="55" t="s">
        <v>110</v>
      </c>
      <c r="G58" s="54" t="s">
        <v>35</v>
      </c>
      <c r="H58" s="56">
        <v>152</v>
      </c>
      <c r="I58" s="57">
        <f t="shared" si="0"/>
        <v>1</v>
      </c>
      <c r="J58" s="58">
        <f t="shared" si="2"/>
        <v>152</v>
      </c>
    </row>
    <row r="59" spans="2:10" x14ac:dyDescent="0.25">
      <c r="B59" s="41" t="s">
        <v>39</v>
      </c>
      <c r="C59" s="42" t="s">
        <v>100</v>
      </c>
      <c r="D59" s="42" t="s">
        <v>48</v>
      </c>
      <c r="E59" s="42" t="s">
        <v>111</v>
      </c>
      <c r="F59" s="43" t="s">
        <v>112</v>
      </c>
      <c r="G59" s="42" t="s">
        <v>35</v>
      </c>
      <c r="H59" s="44">
        <v>191</v>
      </c>
      <c r="I59" s="45">
        <f t="shared" si="0"/>
        <v>1</v>
      </c>
      <c r="J59" s="46">
        <f t="shared" si="2"/>
        <v>191</v>
      </c>
    </row>
    <row r="60" spans="2:10" x14ac:dyDescent="0.25">
      <c r="B60" s="41" t="s">
        <v>42</v>
      </c>
      <c r="C60" s="42" t="s">
        <v>100</v>
      </c>
      <c r="D60" s="42" t="s">
        <v>48</v>
      </c>
      <c r="E60" s="42" t="s">
        <v>113</v>
      </c>
      <c r="F60" s="43" t="s">
        <v>114</v>
      </c>
      <c r="G60" s="42" t="s">
        <v>35</v>
      </c>
      <c r="H60" s="44">
        <v>268</v>
      </c>
      <c r="I60" s="45">
        <f t="shared" si="0"/>
        <v>1</v>
      </c>
      <c r="J60" s="46">
        <f t="shared" si="2"/>
        <v>268</v>
      </c>
    </row>
    <row r="61" spans="2:10" x14ac:dyDescent="0.25">
      <c r="B61" s="41" t="s">
        <v>45</v>
      </c>
      <c r="C61" s="42" t="s">
        <v>100</v>
      </c>
      <c r="D61" s="42" t="s">
        <v>48</v>
      </c>
      <c r="E61" s="42" t="s">
        <v>115</v>
      </c>
      <c r="F61" s="43" t="s">
        <v>116</v>
      </c>
      <c r="G61" s="42" t="s">
        <v>35</v>
      </c>
      <c r="H61" s="44">
        <v>310</v>
      </c>
      <c r="I61" s="45">
        <f t="shared" si="0"/>
        <v>1</v>
      </c>
      <c r="J61" s="46">
        <f t="shared" si="2"/>
        <v>310</v>
      </c>
    </row>
    <row r="62" spans="2:10" ht="15.75" thickBot="1" x14ac:dyDescent="0.3">
      <c r="B62" s="47" t="s">
        <v>117</v>
      </c>
      <c r="C62" s="48" t="s">
        <v>100</v>
      </c>
      <c r="D62" s="48" t="s">
        <v>48</v>
      </c>
      <c r="E62" s="48" t="s">
        <v>118</v>
      </c>
      <c r="F62" s="49" t="s">
        <v>119</v>
      </c>
      <c r="G62" s="48" t="s">
        <v>35</v>
      </c>
      <c r="H62" s="50">
        <v>434</v>
      </c>
      <c r="I62" s="51">
        <f t="shared" si="0"/>
        <v>1</v>
      </c>
      <c r="J62" s="52">
        <f t="shared" si="2"/>
        <v>434</v>
      </c>
    </row>
    <row r="65" spans="2:10" ht="30" x14ac:dyDescent="0.4">
      <c r="B65" s="26" t="s">
        <v>120</v>
      </c>
      <c r="C65" s="26"/>
      <c r="D65" s="26"/>
      <c r="E65" s="26"/>
      <c r="F65" s="26"/>
      <c r="G65" s="26"/>
      <c r="H65" s="26"/>
      <c r="I65" s="26"/>
      <c r="J65" s="26"/>
    </row>
    <row r="66" spans="2:10" ht="15.75" thickBot="1" x14ac:dyDescent="0.3"/>
    <row r="67" spans="2:10" ht="15.75" thickBot="1" x14ac:dyDescent="0.3">
      <c r="D67" s="29" t="s">
        <v>121</v>
      </c>
      <c r="E67" s="30" t="s">
        <v>21</v>
      </c>
      <c r="F67" s="31" t="s">
        <v>24</v>
      </c>
      <c r="G67" s="30" t="s">
        <v>26</v>
      </c>
      <c r="H67" s="32" t="s">
        <v>27</v>
      </c>
      <c r="I67" s="33" t="s">
        <v>28</v>
      </c>
      <c r="J67" s="34" t="s">
        <v>29</v>
      </c>
    </row>
    <row r="68" spans="2:10" x14ac:dyDescent="0.25">
      <c r="D68" s="65" t="s">
        <v>122</v>
      </c>
      <c r="E68" s="66" t="s">
        <v>123</v>
      </c>
      <c r="F68" s="36">
        <v>40003003</v>
      </c>
      <c r="G68" s="36" t="s">
        <v>124</v>
      </c>
      <c r="H68" s="38">
        <v>120</v>
      </c>
      <c r="I68" s="39">
        <f t="shared" ref="I68:I131" si="3">$E$21</f>
        <v>1</v>
      </c>
      <c r="J68" s="40">
        <f>H68*I68</f>
        <v>120</v>
      </c>
    </row>
    <row r="69" spans="2:10" x14ac:dyDescent="0.25">
      <c r="D69" s="67"/>
      <c r="E69" s="68" t="s">
        <v>125</v>
      </c>
      <c r="F69" s="42" t="str">
        <f t="shared" ref="F69:F79" si="4">_xlfn.CONCAT("400",E69,"003")</f>
        <v>40004003</v>
      </c>
      <c r="G69" s="42" t="s">
        <v>124</v>
      </c>
      <c r="H69" s="44">
        <v>121</v>
      </c>
      <c r="I69" s="45">
        <f t="shared" si="3"/>
        <v>1</v>
      </c>
      <c r="J69" s="46">
        <f t="shared" ref="J69:J96" si="5">H69*I69</f>
        <v>121</v>
      </c>
    </row>
    <row r="70" spans="2:10" x14ac:dyDescent="0.25">
      <c r="D70" s="67"/>
      <c r="E70" s="68" t="s">
        <v>126</v>
      </c>
      <c r="F70" s="42" t="str">
        <f t="shared" si="4"/>
        <v>40005003</v>
      </c>
      <c r="G70" s="42" t="s">
        <v>124</v>
      </c>
      <c r="H70" s="44">
        <v>137</v>
      </c>
      <c r="I70" s="45">
        <f t="shared" si="3"/>
        <v>1</v>
      </c>
      <c r="J70" s="46">
        <f t="shared" si="5"/>
        <v>137</v>
      </c>
    </row>
    <row r="71" spans="2:10" x14ac:dyDescent="0.25">
      <c r="D71" s="67"/>
      <c r="E71" s="68" t="s">
        <v>127</v>
      </c>
      <c r="F71" s="42" t="str">
        <f t="shared" si="4"/>
        <v>40006003</v>
      </c>
      <c r="G71" s="42" t="s">
        <v>124</v>
      </c>
      <c r="H71" s="44">
        <v>151</v>
      </c>
      <c r="I71" s="45">
        <f t="shared" si="3"/>
        <v>1</v>
      </c>
      <c r="J71" s="46">
        <f t="shared" si="5"/>
        <v>151</v>
      </c>
    </row>
    <row r="72" spans="2:10" x14ac:dyDescent="0.25">
      <c r="D72" s="67"/>
      <c r="E72" s="68" t="s">
        <v>128</v>
      </c>
      <c r="F72" s="42">
        <v>40007003</v>
      </c>
      <c r="G72" s="42" t="s">
        <v>124</v>
      </c>
      <c r="H72" s="44">
        <v>165</v>
      </c>
      <c r="I72" s="45">
        <f t="shared" si="3"/>
        <v>1</v>
      </c>
      <c r="J72" s="46">
        <f t="shared" si="5"/>
        <v>165</v>
      </c>
    </row>
    <row r="73" spans="2:10" x14ac:dyDescent="0.25">
      <c r="D73" s="67"/>
      <c r="E73" s="68" t="s">
        <v>129</v>
      </c>
      <c r="F73" s="42" t="str">
        <f t="shared" si="4"/>
        <v>40008003</v>
      </c>
      <c r="G73" s="42" t="s">
        <v>124</v>
      </c>
      <c r="H73" s="44">
        <v>169</v>
      </c>
      <c r="I73" s="45">
        <f t="shared" si="3"/>
        <v>1</v>
      </c>
      <c r="J73" s="46">
        <f t="shared" si="5"/>
        <v>169</v>
      </c>
    </row>
    <row r="74" spans="2:10" x14ac:dyDescent="0.25">
      <c r="D74" s="67"/>
      <c r="E74" s="42">
        <v>10</v>
      </c>
      <c r="F74" s="42" t="str">
        <f t="shared" si="4"/>
        <v>40010003</v>
      </c>
      <c r="G74" s="42" t="s">
        <v>124</v>
      </c>
      <c r="H74" s="44">
        <v>178</v>
      </c>
      <c r="I74" s="45">
        <f t="shared" si="3"/>
        <v>1</v>
      </c>
      <c r="J74" s="46">
        <f t="shared" si="5"/>
        <v>178</v>
      </c>
    </row>
    <row r="75" spans="2:10" x14ac:dyDescent="0.25">
      <c r="D75" s="67"/>
      <c r="E75" s="42">
        <v>12</v>
      </c>
      <c r="F75" s="42" t="str">
        <f t="shared" si="4"/>
        <v>40012003</v>
      </c>
      <c r="G75" s="42" t="s">
        <v>124</v>
      </c>
      <c r="H75" s="44">
        <v>184</v>
      </c>
      <c r="I75" s="45">
        <f t="shared" si="3"/>
        <v>1</v>
      </c>
      <c r="J75" s="46">
        <f t="shared" si="5"/>
        <v>184</v>
      </c>
    </row>
    <row r="76" spans="2:10" x14ac:dyDescent="0.25">
      <c r="D76" s="67"/>
      <c r="E76" s="42">
        <v>14</v>
      </c>
      <c r="F76" s="42" t="str">
        <f t="shared" si="4"/>
        <v>40014003</v>
      </c>
      <c r="G76" s="42" t="s">
        <v>124</v>
      </c>
      <c r="H76" s="44">
        <v>217</v>
      </c>
      <c r="I76" s="45">
        <f t="shared" si="3"/>
        <v>1</v>
      </c>
      <c r="J76" s="46">
        <f t="shared" si="5"/>
        <v>217</v>
      </c>
    </row>
    <row r="77" spans="2:10" x14ac:dyDescent="0.25">
      <c r="D77" s="67"/>
      <c r="E77" s="42">
        <v>16</v>
      </c>
      <c r="F77" s="42" t="str">
        <f t="shared" si="4"/>
        <v>40016003</v>
      </c>
      <c r="G77" s="42" t="s">
        <v>124</v>
      </c>
      <c r="H77" s="44">
        <v>451</v>
      </c>
      <c r="I77" s="45">
        <f t="shared" si="3"/>
        <v>1</v>
      </c>
      <c r="J77" s="46">
        <f t="shared" si="5"/>
        <v>451</v>
      </c>
    </row>
    <row r="78" spans="2:10" x14ac:dyDescent="0.25">
      <c r="D78" s="67"/>
      <c r="E78" s="42">
        <v>18</v>
      </c>
      <c r="F78" s="42" t="str">
        <f t="shared" si="4"/>
        <v>40018003</v>
      </c>
      <c r="G78" s="42" t="s">
        <v>124</v>
      </c>
      <c r="H78" s="44">
        <v>572</v>
      </c>
      <c r="I78" s="45">
        <f t="shared" si="3"/>
        <v>1</v>
      </c>
      <c r="J78" s="46">
        <f t="shared" si="5"/>
        <v>572</v>
      </c>
    </row>
    <row r="79" spans="2:10" ht="15.75" thickBot="1" x14ac:dyDescent="0.3">
      <c r="D79" s="69"/>
      <c r="E79" s="48">
        <v>20</v>
      </c>
      <c r="F79" s="48" t="str">
        <f t="shared" si="4"/>
        <v>40020003</v>
      </c>
      <c r="G79" s="48" t="s">
        <v>124</v>
      </c>
      <c r="H79" s="50">
        <v>608</v>
      </c>
      <c r="I79" s="51">
        <f t="shared" si="3"/>
        <v>1</v>
      </c>
      <c r="J79" s="52">
        <f t="shared" si="5"/>
        <v>608</v>
      </c>
    </row>
    <row r="80" spans="2:10" x14ac:dyDescent="0.25">
      <c r="D80" s="65" t="s">
        <v>130</v>
      </c>
      <c r="E80" s="66" t="s">
        <v>127</v>
      </c>
      <c r="F80" s="36" t="str">
        <f>_xlfn.CONCAT("400",E80,"013")</f>
        <v>40006013</v>
      </c>
      <c r="G80" s="36" t="s">
        <v>124</v>
      </c>
      <c r="H80" s="38">
        <v>151</v>
      </c>
      <c r="I80" s="39">
        <f t="shared" si="3"/>
        <v>1</v>
      </c>
      <c r="J80" s="40">
        <f t="shared" si="5"/>
        <v>151</v>
      </c>
    </row>
    <row r="81" spans="4:10" x14ac:dyDescent="0.25">
      <c r="D81" s="67"/>
      <c r="E81" s="68" t="s">
        <v>128</v>
      </c>
      <c r="F81" s="42">
        <v>40007013</v>
      </c>
      <c r="G81" s="42" t="s">
        <v>124</v>
      </c>
      <c r="H81" s="44">
        <v>165</v>
      </c>
      <c r="I81" s="45">
        <f t="shared" si="3"/>
        <v>1</v>
      </c>
      <c r="J81" s="46">
        <f t="shared" si="5"/>
        <v>165</v>
      </c>
    </row>
    <row r="82" spans="4:10" x14ac:dyDescent="0.25">
      <c r="D82" s="67"/>
      <c r="E82" s="68" t="s">
        <v>129</v>
      </c>
      <c r="F82" s="42" t="str">
        <f t="shared" ref="F82:F88" si="6">_xlfn.CONCAT("400",E82,"013")</f>
        <v>40008013</v>
      </c>
      <c r="G82" s="42" t="s">
        <v>124</v>
      </c>
      <c r="H82" s="44">
        <v>169</v>
      </c>
      <c r="I82" s="45">
        <f t="shared" si="3"/>
        <v>1</v>
      </c>
      <c r="J82" s="46">
        <f t="shared" si="5"/>
        <v>169</v>
      </c>
    </row>
    <row r="83" spans="4:10" x14ac:dyDescent="0.25">
      <c r="D83" s="67"/>
      <c r="E83" s="42">
        <v>10</v>
      </c>
      <c r="F83" s="42" t="str">
        <f t="shared" si="6"/>
        <v>40010013</v>
      </c>
      <c r="G83" s="42" t="s">
        <v>124</v>
      </c>
      <c r="H83" s="44">
        <v>178</v>
      </c>
      <c r="I83" s="45">
        <f t="shared" si="3"/>
        <v>1</v>
      </c>
      <c r="J83" s="46">
        <f t="shared" si="5"/>
        <v>178</v>
      </c>
    </row>
    <row r="84" spans="4:10" x14ac:dyDescent="0.25">
      <c r="D84" s="67"/>
      <c r="E84" s="42">
        <v>12</v>
      </c>
      <c r="F84" s="42" t="str">
        <f t="shared" si="6"/>
        <v>40012013</v>
      </c>
      <c r="G84" s="42" t="s">
        <v>124</v>
      </c>
      <c r="H84" s="44">
        <v>184</v>
      </c>
      <c r="I84" s="45">
        <f t="shared" si="3"/>
        <v>1</v>
      </c>
      <c r="J84" s="46">
        <f t="shared" si="5"/>
        <v>184</v>
      </c>
    </row>
    <row r="85" spans="4:10" x14ac:dyDescent="0.25">
      <c r="D85" s="67"/>
      <c r="E85" s="42">
        <v>14</v>
      </c>
      <c r="F85" s="42" t="str">
        <f t="shared" si="6"/>
        <v>40014013</v>
      </c>
      <c r="G85" s="42" t="s">
        <v>124</v>
      </c>
      <c r="H85" s="44">
        <v>217</v>
      </c>
      <c r="I85" s="45">
        <f t="shared" si="3"/>
        <v>1</v>
      </c>
      <c r="J85" s="46">
        <f t="shared" si="5"/>
        <v>217</v>
      </c>
    </row>
    <row r="86" spans="4:10" x14ac:dyDescent="0.25">
      <c r="D86" s="67"/>
      <c r="E86" s="42">
        <v>16</v>
      </c>
      <c r="F86" s="42" t="str">
        <f t="shared" si="6"/>
        <v>40016013</v>
      </c>
      <c r="G86" s="42" t="s">
        <v>124</v>
      </c>
      <c r="H86" s="44">
        <v>451</v>
      </c>
      <c r="I86" s="45">
        <f t="shared" si="3"/>
        <v>1</v>
      </c>
      <c r="J86" s="46">
        <f t="shared" si="5"/>
        <v>451</v>
      </c>
    </row>
    <row r="87" spans="4:10" x14ac:dyDescent="0.25">
      <c r="D87" s="67"/>
      <c r="E87" s="42">
        <v>18</v>
      </c>
      <c r="F87" s="42" t="str">
        <f t="shared" si="6"/>
        <v>40018013</v>
      </c>
      <c r="G87" s="42" t="s">
        <v>124</v>
      </c>
      <c r="H87" s="44">
        <v>572</v>
      </c>
      <c r="I87" s="45">
        <f t="shared" si="3"/>
        <v>1</v>
      </c>
      <c r="J87" s="46">
        <f t="shared" si="5"/>
        <v>572</v>
      </c>
    </row>
    <row r="88" spans="4:10" ht="15.75" thickBot="1" x14ac:dyDescent="0.3">
      <c r="D88" s="69"/>
      <c r="E88" s="48">
        <v>20</v>
      </c>
      <c r="F88" s="48" t="str">
        <f t="shared" si="6"/>
        <v>40020013</v>
      </c>
      <c r="G88" s="48" t="s">
        <v>124</v>
      </c>
      <c r="H88" s="50">
        <v>608</v>
      </c>
      <c r="I88" s="51">
        <f t="shared" si="3"/>
        <v>1</v>
      </c>
      <c r="J88" s="52">
        <f t="shared" si="5"/>
        <v>608</v>
      </c>
    </row>
    <row r="89" spans="4:10" x14ac:dyDescent="0.25">
      <c r="D89" s="70" t="s">
        <v>131</v>
      </c>
      <c r="E89" s="71" t="s">
        <v>125</v>
      </c>
      <c r="F89" s="54" t="str">
        <f>_xlfn.CONCAT("400",E89,"004")</f>
        <v>40004004</v>
      </c>
      <c r="G89" s="54" t="s">
        <v>124</v>
      </c>
      <c r="H89" s="56">
        <v>121</v>
      </c>
      <c r="I89" s="57">
        <f t="shared" si="3"/>
        <v>1</v>
      </c>
      <c r="J89" s="58">
        <f t="shared" si="5"/>
        <v>121</v>
      </c>
    </row>
    <row r="90" spans="4:10" x14ac:dyDescent="0.25">
      <c r="D90" s="67"/>
      <c r="E90" s="68" t="s">
        <v>126</v>
      </c>
      <c r="F90" s="42" t="str">
        <f t="shared" ref="F90:F95" si="7">_xlfn.CONCAT("400",E90,"004")</f>
        <v>40005004</v>
      </c>
      <c r="G90" s="42" t="s">
        <v>124</v>
      </c>
      <c r="H90" s="44">
        <v>137</v>
      </c>
      <c r="I90" s="45">
        <f t="shared" si="3"/>
        <v>1</v>
      </c>
      <c r="J90" s="46">
        <f t="shared" si="5"/>
        <v>137</v>
      </c>
    </row>
    <row r="91" spans="4:10" x14ac:dyDescent="0.25">
      <c r="D91" s="67"/>
      <c r="E91" s="68" t="s">
        <v>132</v>
      </c>
      <c r="F91" s="42">
        <v>40005004</v>
      </c>
      <c r="G91" s="42" t="s">
        <v>124</v>
      </c>
      <c r="H91" s="44">
        <v>137</v>
      </c>
      <c r="I91" s="45">
        <f t="shared" si="3"/>
        <v>1</v>
      </c>
      <c r="J91" s="46">
        <f t="shared" si="5"/>
        <v>137</v>
      </c>
    </row>
    <row r="92" spans="4:10" x14ac:dyDescent="0.25">
      <c r="D92" s="67"/>
      <c r="E92" s="68" t="s">
        <v>127</v>
      </c>
      <c r="F92" s="42" t="str">
        <f t="shared" si="7"/>
        <v>40006004</v>
      </c>
      <c r="G92" s="42" t="s">
        <v>124</v>
      </c>
      <c r="H92" s="44">
        <v>157</v>
      </c>
      <c r="I92" s="45">
        <f t="shared" si="3"/>
        <v>1</v>
      </c>
      <c r="J92" s="46">
        <f t="shared" si="5"/>
        <v>157</v>
      </c>
    </row>
    <row r="93" spans="4:10" x14ac:dyDescent="0.25">
      <c r="D93" s="67"/>
      <c r="E93" s="68" t="s">
        <v>129</v>
      </c>
      <c r="F93" s="42" t="str">
        <f t="shared" si="7"/>
        <v>40008004</v>
      </c>
      <c r="G93" s="42" t="s">
        <v>124</v>
      </c>
      <c r="H93" s="44">
        <v>169</v>
      </c>
      <c r="I93" s="45">
        <f t="shared" si="3"/>
        <v>1</v>
      </c>
      <c r="J93" s="46">
        <f t="shared" si="5"/>
        <v>169</v>
      </c>
    </row>
    <row r="94" spans="4:10" x14ac:dyDescent="0.25">
      <c r="D94" s="67"/>
      <c r="E94" s="42">
        <v>10</v>
      </c>
      <c r="F94" s="42" t="str">
        <f t="shared" si="7"/>
        <v>40010004</v>
      </c>
      <c r="G94" s="42" t="s">
        <v>124</v>
      </c>
      <c r="H94" s="44">
        <v>187</v>
      </c>
      <c r="I94" s="45">
        <f t="shared" si="3"/>
        <v>1</v>
      </c>
      <c r="J94" s="46">
        <f t="shared" si="5"/>
        <v>187</v>
      </c>
    </row>
    <row r="95" spans="4:10" x14ac:dyDescent="0.25">
      <c r="D95" s="67"/>
      <c r="E95" s="42">
        <v>12</v>
      </c>
      <c r="F95" s="42" t="str">
        <f t="shared" si="7"/>
        <v>40012004</v>
      </c>
      <c r="G95" s="42" t="s">
        <v>124</v>
      </c>
      <c r="H95" s="44">
        <v>219</v>
      </c>
      <c r="I95" s="45">
        <f t="shared" si="3"/>
        <v>1</v>
      </c>
      <c r="J95" s="46">
        <f t="shared" si="5"/>
        <v>219</v>
      </c>
    </row>
    <row r="96" spans="4:10" x14ac:dyDescent="0.25">
      <c r="D96" s="67"/>
      <c r="E96" s="42" t="s">
        <v>133</v>
      </c>
      <c r="F96" s="42">
        <v>40014152</v>
      </c>
      <c r="G96" s="42" t="s">
        <v>124</v>
      </c>
      <c r="H96" s="44">
        <v>327</v>
      </c>
      <c r="I96" s="45">
        <f t="shared" si="3"/>
        <v>1</v>
      </c>
      <c r="J96" s="46">
        <f t="shared" si="5"/>
        <v>327</v>
      </c>
    </row>
    <row r="97" spans="4:10" x14ac:dyDescent="0.25">
      <c r="D97" s="67"/>
      <c r="E97" s="42">
        <v>18</v>
      </c>
      <c r="F97" s="42" t="s">
        <v>134</v>
      </c>
      <c r="G97" s="42" t="s">
        <v>124</v>
      </c>
      <c r="H97" s="42" t="s">
        <v>134</v>
      </c>
      <c r="I97" s="45">
        <f t="shared" si="3"/>
        <v>1</v>
      </c>
      <c r="J97" s="72" t="s">
        <v>134</v>
      </c>
    </row>
    <row r="98" spans="4:10" ht="15.75" thickBot="1" x14ac:dyDescent="0.3">
      <c r="D98" s="73"/>
      <c r="E98" s="60">
        <v>20</v>
      </c>
      <c r="F98" s="60" t="s">
        <v>134</v>
      </c>
      <c r="G98" s="60" t="s">
        <v>124</v>
      </c>
      <c r="H98" s="74" t="s">
        <v>134</v>
      </c>
      <c r="I98" s="63">
        <f t="shared" si="3"/>
        <v>1</v>
      </c>
      <c r="J98" s="64" t="s">
        <v>134</v>
      </c>
    </row>
    <row r="99" spans="4:10" x14ac:dyDescent="0.25">
      <c r="D99" s="65" t="s">
        <v>135</v>
      </c>
      <c r="E99" s="66" t="s">
        <v>127</v>
      </c>
      <c r="F99" s="36" t="str">
        <f t="shared" ref="F99:F102" si="8">_xlfn.CONCAT("400",E99,"004")</f>
        <v>40006004</v>
      </c>
      <c r="G99" s="36" t="s">
        <v>124</v>
      </c>
      <c r="H99" s="38">
        <v>157</v>
      </c>
      <c r="I99" s="39">
        <f t="shared" si="3"/>
        <v>1</v>
      </c>
      <c r="J99" s="40">
        <f t="shared" ref="J99:J103" si="9">H99*I99</f>
        <v>157</v>
      </c>
    </row>
    <row r="100" spans="4:10" x14ac:dyDescent="0.25">
      <c r="D100" s="67"/>
      <c r="E100" s="68" t="s">
        <v>129</v>
      </c>
      <c r="F100" s="42" t="str">
        <f t="shared" si="8"/>
        <v>40008004</v>
      </c>
      <c r="G100" s="42" t="s">
        <v>124</v>
      </c>
      <c r="H100" s="44">
        <v>169</v>
      </c>
      <c r="I100" s="45">
        <f t="shared" si="3"/>
        <v>1</v>
      </c>
      <c r="J100" s="46">
        <f t="shared" si="9"/>
        <v>169</v>
      </c>
    </row>
    <row r="101" spans="4:10" x14ac:dyDescent="0.25">
      <c r="D101" s="67"/>
      <c r="E101" s="42">
        <v>10</v>
      </c>
      <c r="F101" s="42" t="str">
        <f t="shared" si="8"/>
        <v>40010004</v>
      </c>
      <c r="G101" s="42" t="s">
        <v>124</v>
      </c>
      <c r="H101" s="44">
        <v>187</v>
      </c>
      <c r="I101" s="45">
        <f t="shared" si="3"/>
        <v>1</v>
      </c>
      <c r="J101" s="46">
        <f t="shared" si="9"/>
        <v>187</v>
      </c>
    </row>
    <row r="102" spans="4:10" x14ac:dyDescent="0.25">
      <c r="D102" s="67"/>
      <c r="E102" s="42">
        <v>12</v>
      </c>
      <c r="F102" s="42" t="str">
        <f t="shared" si="8"/>
        <v>40012004</v>
      </c>
      <c r="G102" s="42" t="s">
        <v>124</v>
      </c>
      <c r="H102" s="44">
        <v>219</v>
      </c>
      <c r="I102" s="45">
        <f t="shared" si="3"/>
        <v>1</v>
      </c>
      <c r="J102" s="46">
        <f t="shared" si="9"/>
        <v>219</v>
      </c>
    </row>
    <row r="103" spans="4:10" x14ac:dyDescent="0.25">
      <c r="D103" s="67"/>
      <c r="E103" s="42" t="s">
        <v>133</v>
      </c>
      <c r="F103" s="42">
        <v>40014152</v>
      </c>
      <c r="G103" s="42" t="s">
        <v>124</v>
      </c>
      <c r="H103" s="44">
        <v>327</v>
      </c>
      <c r="I103" s="45">
        <f t="shared" si="3"/>
        <v>1</v>
      </c>
      <c r="J103" s="46">
        <f t="shared" si="9"/>
        <v>327</v>
      </c>
    </row>
    <row r="104" spans="4:10" x14ac:dyDescent="0.25">
      <c r="D104" s="67"/>
      <c r="E104" s="42">
        <v>18</v>
      </c>
      <c r="F104" s="42" t="s">
        <v>134</v>
      </c>
      <c r="G104" s="42" t="s">
        <v>124</v>
      </c>
      <c r="H104" s="42" t="s">
        <v>134</v>
      </c>
      <c r="I104" s="45">
        <f t="shared" si="3"/>
        <v>1</v>
      </c>
      <c r="J104" s="72" t="s">
        <v>134</v>
      </c>
    </row>
    <row r="105" spans="4:10" ht="15.75" thickBot="1" x14ac:dyDescent="0.3">
      <c r="D105" s="69"/>
      <c r="E105" s="48">
        <v>20</v>
      </c>
      <c r="F105" s="48" t="s">
        <v>134</v>
      </c>
      <c r="G105" s="48" t="s">
        <v>124</v>
      </c>
      <c r="H105" s="75" t="s">
        <v>134</v>
      </c>
      <c r="I105" s="51">
        <f t="shared" si="3"/>
        <v>1</v>
      </c>
      <c r="J105" s="52" t="s">
        <v>134</v>
      </c>
    </row>
    <row r="106" spans="4:10" x14ac:dyDescent="0.25">
      <c r="D106" s="70" t="s">
        <v>136</v>
      </c>
      <c r="E106" s="71" t="s">
        <v>125</v>
      </c>
      <c r="F106" s="54" t="str">
        <f>_xlfn.CONCAT("403",E106,"003")</f>
        <v>40304003</v>
      </c>
      <c r="G106" s="54" t="s">
        <v>124</v>
      </c>
      <c r="H106" s="56">
        <v>143</v>
      </c>
      <c r="I106" s="57">
        <f t="shared" si="3"/>
        <v>1</v>
      </c>
      <c r="J106" s="58">
        <f t="shared" ref="J106:J121" si="10">H106*I106</f>
        <v>143</v>
      </c>
    </row>
    <row r="107" spans="4:10" x14ac:dyDescent="0.25">
      <c r="D107" s="67"/>
      <c r="E107" s="68" t="s">
        <v>129</v>
      </c>
      <c r="F107" s="42" t="str">
        <f t="shared" ref="F107:F109" si="11">_xlfn.CONCAT("403",E107,"003")</f>
        <v>40308003</v>
      </c>
      <c r="G107" s="42" t="s">
        <v>124</v>
      </c>
      <c r="H107" s="44">
        <v>196</v>
      </c>
      <c r="I107" s="45">
        <f t="shared" si="3"/>
        <v>1</v>
      </c>
      <c r="J107" s="46">
        <f t="shared" si="10"/>
        <v>196</v>
      </c>
    </row>
    <row r="108" spans="4:10" x14ac:dyDescent="0.25">
      <c r="D108" s="67"/>
      <c r="E108" s="42">
        <v>10</v>
      </c>
      <c r="F108" s="42" t="str">
        <f t="shared" si="11"/>
        <v>40310003</v>
      </c>
      <c r="G108" s="42" t="s">
        <v>124</v>
      </c>
      <c r="H108" s="44">
        <v>329</v>
      </c>
      <c r="I108" s="45">
        <f t="shared" si="3"/>
        <v>1</v>
      </c>
      <c r="J108" s="46">
        <f t="shared" si="10"/>
        <v>329</v>
      </c>
    </row>
    <row r="109" spans="4:10" ht="15.75" thickBot="1" x14ac:dyDescent="0.3">
      <c r="D109" s="73"/>
      <c r="E109" s="60">
        <v>12</v>
      </c>
      <c r="F109" s="60" t="str">
        <f t="shared" si="11"/>
        <v>40312003</v>
      </c>
      <c r="G109" s="60" t="s">
        <v>124</v>
      </c>
      <c r="H109" s="62">
        <v>345</v>
      </c>
      <c r="I109" s="63">
        <f t="shared" si="3"/>
        <v>1</v>
      </c>
      <c r="J109" s="64">
        <f t="shared" si="10"/>
        <v>345</v>
      </c>
    </row>
    <row r="110" spans="4:10" x14ac:dyDescent="0.25">
      <c r="D110" s="65" t="s">
        <v>137</v>
      </c>
      <c r="E110" s="66" t="s">
        <v>127</v>
      </c>
      <c r="F110" s="36" t="str">
        <f>_xlfn.CONCAT("403",E110,"004")</f>
        <v>40306004</v>
      </c>
      <c r="G110" s="36" t="s">
        <v>124</v>
      </c>
      <c r="H110" s="38">
        <v>168</v>
      </c>
      <c r="I110" s="39">
        <f t="shared" si="3"/>
        <v>1</v>
      </c>
      <c r="J110" s="40">
        <f t="shared" si="10"/>
        <v>168</v>
      </c>
    </row>
    <row r="111" spans="4:10" x14ac:dyDescent="0.25">
      <c r="D111" s="67"/>
      <c r="E111" s="68" t="s">
        <v>129</v>
      </c>
      <c r="F111" s="42" t="str">
        <f t="shared" ref="F111:F113" si="12">_xlfn.CONCAT("403",E111,"004")</f>
        <v>40308004</v>
      </c>
      <c r="G111" s="42" t="s">
        <v>124</v>
      </c>
      <c r="H111" s="44">
        <v>196</v>
      </c>
      <c r="I111" s="45">
        <f t="shared" si="3"/>
        <v>1</v>
      </c>
      <c r="J111" s="46">
        <f t="shared" si="10"/>
        <v>196</v>
      </c>
    </row>
    <row r="112" spans="4:10" x14ac:dyDescent="0.25">
      <c r="D112" s="67"/>
      <c r="E112" s="42">
        <v>10</v>
      </c>
      <c r="F112" s="42" t="str">
        <f t="shared" si="12"/>
        <v>40310004</v>
      </c>
      <c r="G112" s="42" t="s">
        <v>124</v>
      </c>
      <c r="H112" s="44">
        <v>329</v>
      </c>
      <c r="I112" s="45">
        <f t="shared" si="3"/>
        <v>1</v>
      </c>
      <c r="J112" s="46">
        <f t="shared" si="10"/>
        <v>329</v>
      </c>
    </row>
    <row r="113" spans="4:10" ht="15.75" thickBot="1" x14ac:dyDescent="0.3">
      <c r="D113" s="69"/>
      <c r="E113" s="48">
        <v>12</v>
      </c>
      <c r="F113" s="48" t="str">
        <f t="shared" si="12"/>
        <v>40312004</v>
      </c>
      <c r="G113" s="48" t="s">
        <v>124</v>
      </c>
      <c r="H113" s="50">
        <v>345</v>
      </c>
      <c r="I113" s="51">
        <f t="shared" si="3"/>
        <v>1</v>
      </c>
      <c r="J113" s="52">
        <f t="shared" si="10"/>
        <v>345</v>
      </c>
    </row>
    <row r="114" spans="4:10" x14ac:dyDescent="0.25">
      <c r="D114" s="70" t="s">
        <v>138</v>
      </c>
      <c r="E114" s="71" t="s">
        <v>127</v>
      </c>
      <c r="F114" s="54" t="str">
        <f>_xlfn.CONCAT("403",E114,"007")</f>
        <v>40306007</v>
      </c>
      <c r="G114" s="54" t="s">
        <v>124</v>
      </c>
      <c r="H114" s="56">
        <v>168</v>
      </c>
      <c r="I114" s="57">
        <f t="shared" si="3"/>
        <v>1</v>
      </c>
      <c r="J114" s="58">
        <f t="shared" si="10"/>
        <v>168</v>
      </c>
    </row>
    <row r="115" spans="4:10" x14ac:dyDescent="0.25">
      <c r="D115" s="67"/>
      <c r="E115" s="68" t="s">
        <v>129</v>
      </c>
      <c r="F115" s="42" t="str">
        <f t="shared" ref="F115:F117" si="13">_xlfn.CONCAT("403",E115,"007")</f>
        <v>40308007</v>
      </c>
      <c r="G115" s="42" t="s">
        <v>124</v>
      </c>
      <c r="H115" s="44">
        <v>196</v>
      </c>
      <c r="I115" s="45">
        <f t="shared" si="3"/>
        <v>1</v>
      </c>
      <c r="J115" s="46">
        <f t="shared" si="10"/>
        <v>196</v>
      </c>
    </row>
    <row r="116" spans="4:10" x14ac:dyDescent="0.25">
      <c r="D116" s="67"/>
      <c r="E116" s="42">
        <v>10</v>
      </c>
      <c r="F116" s="42" t="str">
        <f t="shared" si="13"/>
        <v>40310007</v>
      </c>
      <c r="G116" s="42" t="s">
        <v>124</v>
      </c>
      <c r="H116" s="44">
        <v>329</v>
      </c>
      <c r="I116" s="45">
        <f t="shared" si="3"/>
        <v>1</v>
      </c>
      <c r="J116" s="46">
        <f t="shared" si="10"/>
        <v>329</v>
      </c>
    </row>
    <row r="117" spans="4:10" ht="15.75" thickBot="1" x14ac:dyDescent="0.3">
      <c r="D117" s="73"/>
      <c r="E117" s="60">
        <v>12</v>
      </c>
      <c r="F117" s="60" t="str">
        <f t="shared" si="13"/>
        <v>40312007</v>
      </c>
      <c r="G117" s="60" t="s">
        <v>124</v>
      </c>
      <c r="H117" s="62">
        <v>345</v>
      </c>
      <c r="I117" s="63">
        <f t="shared" si="3"/>
        <v>1</v>
      </c>
      <c r="J117" s="64">
        <f t="shared" si="10"/>
        <v>345</v>
      </c>
    </row>
    <row r="118" spans="4:10" x14ac:dyDescent="0.25">
      <c r="D118" s="65" t="s">
        <v>139</v>
      </c>
      <c r="E118" s="66" t="s">
        <v>127</v>
      </c>
      <c r="F118" s="36" t="str">
        <f>_xlfn.CONCAT("403",E118,"006")</f>
        <v>40306006</v>
      </c>
      <c r="G118" s="36" t="s">
        <v>124</v>
      </c>
      <c r="H118" s="38">
        <v>168</v>
      </c>
      <c r="I118" s="39">
        <f t="shared" si="3"/>
        <v>1</v>
      </c>
      <c r="J118" s="40">
        <f t="shared" si="10"/>
        <v>168</v>
      </c>
    </row>
    <row r="119" spans="4:10" x14ac:dyDescent="0.25">
      <c r="D119" s="67"/>
      <c r="E119" s="68" t="s">
        <v>129</v>
      </c>
      <c r="F119" s="42" t="str">
        <f t="shared" ref="F119:F121" si="14">_xlfn.CONCAT("403",E119,"007")</f>
        <v>40308007</v>
      </c>
      <c r="G119" s="42" t="s">
        <v>124</v>
      </c>
      <c r="H119" s="44">
        <v>196</v>
      </c>
      <c r="I119" s="45">
        <f t="shared" si="3"/>
        <v>1</v>
      </c>
      <c r="J119" s="46">
        <f t="shared" si="10"/>
        <v>196</v>
      </c>
    </row>
    <row r="120" spans="4:10" x14ac:dyDescent="0.25">
      <c r="D120" s="67"/>
      <c r="E120" s="42">
        <v>10</v>
      </c>
      <c r="F120" s="42" t="str">
        <f t="shared" si="14"/>
        <v>40310007</v>
      </c>
      <c r="G120" s="42" t="s">
        <v>124</v>
      </c>
      <c r="H120" s="44">
        <v>329</v>
      </c>
      <c r="I120" s="45">
        <f t="shared" si="3"/>
        <v>1</v>
      </c>
      <c r="J120" s="46">
        <f t="shared" si="10"/>
        <v>329</v>
      </c>
    </row>
    <row r="121" spans="4:10" ht="15.75" thickBot="1" x14ac:dyDescent="0.3">
      <c r="D121" s="69"/>
      <c r="E121" s="48">
        <v>12</v>
      </c>
      <c r="F121" s="48" t="str">
        <f t="shared" si="14"/>
        <v>40312007</v>
      </c>
      <c r="G121" s="48" t="s">
        <v>124</v>
      </c>
      <c r="H121" s="50">
        <v>345</v>
      </c>
      <c r="I121" s="51">
        <f t="shared" si="3"/>
        <v>1</v>
      </c>
      <c r="J121" s="52">
        <f t="shared" si="10"/>
        <v>345</v>
      </c>
    </row>
    <row r="122" spans="4:10" x14ac:dyDescent="0.25">
      <c r="D122" s="70" t="s">
        <v>140</v>
      </c>
      <c r="E122" s="71">
        <v>3.5</v>
      </c>
      <c r="F122" s="54">
        <v>41503003</v>
      </c>
      <c r="G122" s="54" t="s">
        <v>124</v>
      </c>
      <c r="H122" s="56">
        <v>66</v>
      </c>
      <c r="I122" s="57">
        <f t="shared" si="3"/>
        <v>1</v>
      </c>
      <c r="J122" s="58">
        <f>H122*I122</f>
        <v>66</v>
      </c>
    </row>
    <row r="123" spans="4:10" x14ac:dyDescent="0.25">
      <c r="D123" s="67"/>
      <c r="E123" s="68" t="s">
        <v>125</v>
      </c>
      <c r="F123" s="42">
        <v>41504004</v>
      </c>
      <c r="G123" s="42" t="s">
        <v>124</v>
      </c>
      <c r="H123" s="44">
        <v>66</v>
      </c>
      <c r="I123" s="45">
        <f t="shared" si="3"/>
        <v>1</v>
      </c>
      <c r="J123" s="46">
        <f t="shared" ref="J123:J145" si="15">H123*I123</f>
        <v>66</v>
      </c>
    </row>
    <row r="124" spans="4:10" x14ac:dyDescent="0.25">
      <c r="D124" s="67"/>
      <c r="E124" s="68" t="s">
        <v>126</v>
      </c>
      <c r="F124" s="42">
        <v>41505004</v>
      </c>
      <c r="G124" s="42" t="s">
        <v>124</v>
      </c>
      <c r="H124" s="44">
        <v>71</v>
      </c>
      <c r="I124" s="45">
        <f t="shared" si="3"/>
        <v>1</v>
      </c>
      <c r="J124" s="46">
        <f t="shared" si="15"/>
        <v>71</v>
      </c>
    </row>
    <row r="125" spans="4:10" x14ac:dyDescent="0.25">
      <c r="D125" s="67"/>
      <c r="E125" s="68" t="s">
        <v>132</v>
      </c>
      <c r="F125" s="42">
        <v>41505004</v>
      </c>
      <c r="G125" s="42" t="s">
        <v>124</v>
      </c>
      <c r="H125" s="44">
        <v>71</v>
      </c>
      <c r="I125" s="45">
        <f t="shared" si="3"/>
        <v>1</v>
      </c>
      <c r="J125" s="46">
        <f t="shared" si="15"/>
        <v>71</v>
      </c>
    </row>
    <row r="126" spans="4:10" x14ac:dyDescent="0.25">
      <c r="D126" s="67"/>
      <c r="E126" s="68" t="s">
        <v>127</v>
      </c>
      <c r="F126" s="42">
        <v>41506002</v>
      </c>
      <c r="G126" s="42" t="s">
        <v>124</v>
      </c>
      <c r="H126" s="44">
        <v>82</v>
      </c>
      <c r="I126" s="45">
        <f t="shared" si="3"/>
        <v>1</v>
      </c>
      <c r="J126" s="46">
        <f t="shared" si="15"/>
        <v>82</v>
      </c>
    </row>
    <row r="127" spans="4:10" x14ac:dyDescent="0.25">
      <c r="D127" s="67"/>
      <c r="E127" s="68">
        <v>6.5</v>
      </c>
      <c r="F127" s="42">
        <v>41507002</v>
      </c>
      <c r="G127" s="42" t="s">
        <v>124</v>
      </c>
      <c r="H127" s="44">
        <v>103</v>
      </c>
      <c r="I127" s="45">
        <f t="shared" si="3"/>
        <v>1</v>
      </c>
      <c r="J127" s="46">
        <f t="shared" si="15"/>
        <v>103</v>
      </c>
    </row>
    <row r="128" spans="4:10" x14ac:dyDescent="0.25">
      <c r="D128" s="67"/>
      <c r="E128" s="68" t="s">
        <v>129</v>
      </c>
      <c r="F128" s="42" t="str">
        <f>_xlfn.CONCAT("415",E128,"002")</f>
        <v>41508002</v>
      </c>
      <c r="G128" s="42" t="s">
        <v>124</v>
      </c>
      <c r="H128" s="44">
        <v>103</v>
      </c>
      <c r="I128" s="45">
        <f t="shared" si="3"/>
        <v>1</v>
      </c>
      <c r="J128" s="46">
        <f t="shared" si="15"/>
        <v>103</v>
      </c>
    </row>
    <row r="129" spans="4:10" x14ac:dyDescent="0.25">
      <c r="D129" s="67"/>
      <c r="E129" s="42">
        <v>10</v>
      </c>
      <c r="F129" s="42" t="str">
        <f>_xlfn.CONCAT("415",E129,"002")</f>
        <v>41510002</v>
      </c>
      <c r="G129" s="42" t="s">
        <v>124</v>
      </c>
      <c r="H129" s="44">
        <v>146</v>
      </c>
      <c r="I129" s="45">
        <f t="shared" si="3"/>
        <v>1</v>
      </c>
      <c r="J129" s="46">
        <f t="shared" si="15"/>
        <v>146</v>
      </c>
    </row>
    <row r="130" spans="4:10" x14ac:dyDescent="0.25">
      <c r="D130" s="67"/>
      <c r="E130" s="42">
        <v>12</v>
      </c>
      <c r="F130" s="42" t="str">
        <f t="shared" ref="F130:F135" si="16">_xlfn.CONCAT("415",E130,"002")</f>
        <v>41512002</v>
      </c>
      <c r="G130" s="42" t="s">
        <v>124</v>
      </c>
      <c r="H130" s="44">
        <v>156</v>
      </c>
      <c r="I130" s="45">
        <f t="shared" si="3"/>
        <v>1</v>
      </c>
      <c r="J130" s="46">
        <f t="shared" si="15"/>
        <v>156</v>
      </c>
    </row>
    <row r="131" spans="4:10" x14ac:dyDescent="0.25">
      <c r="D131" s="67"/>
      <c r="E131" s="42">
        <v>14</v>
      </c>
      <c r="F131" s="42" t="str">
        <f t="shared" si="16"/>
        <v>41514002</v>
      </c>
      <c r="G131" s="42" t="s">
        <v>124</v>
      </c>
      <c r="H131" s="44">
        <v>198</v>
      </c>
      <c r="I131" s="45">
        <f t="shared" si="3"/>
        <v>1</v>
      </c>
      <c r="J131" s="46">
        <f t="shared" si="15"/>
        <v>198</v>
      </c>
    </row>
    <row r="132" spans="4:10" x14ac:dyDescent="0.25">
      <c r="D132" s="67"/>
      <c r="E132" s="42" t="s">
        <v>133</v>
      </c>
      <c r="F132" s="42">
        <v>41514002</v>
      </c>
      <c r="G132" s="42" t="s">
        <v>124</v>
      </c>
      <c r="H132" s="44">
        <v>198</v>
      </c>
      <c r="I132" s="45">
        <f t="shared" ref="I132:I195" si="17">$E$21</f>
        <v>1</v>
      </c>
      <c r="J132" s="46">
        <f t="shared" si="15"/>
        <v>198</v>
      </c>
    </row>
    <row r="133" spans="4:10" x14ac:dyDescent="0.25">
      <c r="D133" s="67"/>
      <c r="E133" s="42">
        <v>16</v>
      </c>
      <c r="F133" s="42" t="str">
        <f t="shared" si="16"/>
        <v>41516002</v>
      </c>
      <c r="G133" s="42" t="s">
        <v>124</v>
      </c>
      <c r="H133" s="44">
        <v>426</v>
      </c>
      <c r="I133" s="45">
        <f t="shared" si="17"/>
        <v>1</v>
      </c>
      <c r="J133" s="46">
        <f t="shared" si="15"/>
        <v>426</v>
      </c>
    </row>
    <row r="134" spans="4:10" x14ac:dyDescent="0.25">
      <c r="D134" s="67"/>
      <c r="E134" s="42">
        <v>18</v>
      </c>
      <c r="F134" s="42" t="str">
        <f t="shared" si="16"/>
        <v>41518002</v>
      </c>
      <c r="G134" s="42" t="s">
        <v>124</v>
      </c>
      <c r="H134" s="44">
        <v>467</v>
      </c>
      <c r="I134" s="45">
        <f t="shared" si="17"/>
        <v>1</v>
      </c>
      <c r="J134" s="46">
        <f t="shared" si="15"/>
        <v>467</v>
      </c>
    </row>
    <row r="135" spans="4:10" ht="15.75" thickBot="1" x14ac:dyDescent="0.3">
      <c r="D135" s="73"/>
      <c r="E135" s="60">
        <v>20</v>
      </c>
      <c r="F135" s="60" t="str">
        <f t="shared" si="16"/>
        <v>41520002</v>
      </c>
      <c r="G135" s="60" t="s">
        <v>124</v>
      </c>
      <c r="H135" s="62">
        <v>795</v>
      </c>
      <c r="I135" s="63">
        <f t="shared" si="17"/>
        <v>1</v>
      </c>
      <c r="J135" s="64">
        <f t="shared" si="15"/>
        <v>795</v>
      </c>
    </row>
    <row r="136" spans="4:10" x14ac:dyDescent="0.25">
      <c r="D136" s="65" t="s">
        <v>141</v>
      </c>
      <c r="E136" s="66" t="s">
        <v>127</v>
      </c>
      <c r="F136" s="36">
        <v>41506011</v>
      </c>
      <c r="G136" s="36" t="s">
        <v>124</v>
      </c>
      <c r="H136" s="38">
        <v>82</v>
      </c>
      <c r="I136" s="39">
        <f t="shared" si="17"/>
        <v>1</v>
      </c>
      <c r="J136" s="40">
        <f t="shared" si="15"/>
        <v>82</v>
      </c>
    </row>
    <row r="137" spans="4:10" x14ac:dyDescent="0.25">
      <c r="D137" s="67"/>
      <c r="E137" s="68">
        <v>6.5</v>
      </c>
      <c r="F137" s="42">
        <v>41507011</v>
      </c>
      <c r="G137" s="42" t="s">
        <v>124</v>
      </c>
      <c r="H137" s="44">
        <v>103</v>
      </c>
      <c r="I137" s="45">
        <f t="shared" si="17"/>
        <v>1</v>
      </c>
      <c r="J137" s="46">
        <f t="shared" si="15"/>
        <v>103</v>
      </c>
    </row>
    <row r="138" spans="4:10" x14ac:dyDescent="0.25">
      <c r="D138" s="67"/>
      <c r="E138" s="68" t="s">
        <v>129</v>
      </c>
      <c r="F138" s="42">
        <v>41508015</v>
      </c>
      <c r="G138" s="42" t="s">
        <v>124</v>
      </c>
      <c r="H138" s="44">
        <v>103</v>
      </c>
      <c r="I138" s="45">
        <f t="shared" si="17"/>
        <v>1</v>
      </c>
      <c r="J138" s="46">
        <f t="shared" si="15"/>
        <v>103</v>
      </c>
    </row>
    <row r="139" spans="4:10" x14ac:dyDescent="0.25">
      <c r="D139" s="67"/>
      <c r="E139" s="42">
        <v>10</v>
      </c>
      <c r="F139" s="42">
        <v>41510014</v>
      </c>
      <c r="G139" s="42" t="s">
        <v>124</v>
      </c>
      <c r="H139" s="44">
        <v>146</v>
      </c>
      <c r="I139" s="45">
        <f t="shared" si="17"/>
        <v>1</v>
      </c>
      <c r="J139" s="46">
        <f t="shared" si="15"/>
        <v>146</v>
      </c>
    </row>
    <row r="140" spans="4:10" x14ac:dyDescent="0.25">
      <c r="D140" s="67"/>
      <c r="E140" s="42">
        <v>12</v>
      </c>
      <c r="F140" s="42">
        <v>41512017</v>
      </c>
      <c r="G140" s="42" t="s">
        <v>124</v>
      </c>
      <c r="H140" s="44">
        <v>156</v>
      </c>
      <c r="I140" s="45">
        <f t="shared" si="17"/>
        <v>1</v>
      </c>
      <c r="J140" s="46">
        <f t="shared" si="15"/>
        <v>156</v>
      </c>
    </row>
    <row r="141" spans="4:10" x14ac:dyDescent="0.25">
      <c r="D141" s="67"/>
      <c r="E141" s="42">
        <v>14</v>
      </c>
      <c r="F141" s="42">
        <v>41514012</v>
      </c>
      <c r="G141" s="42" t="s">
        <v>124</v>
      </c>
      <c r="H141" s="44">
        <v>198</v>
      </c>
      <c r="I141" s="45">
        <f t="shared" si="17"/>
        <v>1</v>
      </c>
      <c r="J141" s="46">
        <f t="shared" si="15"/>
        <v>198</v>
      </c>
    </row>
    <row r="142" spans="4:10" x14ac:dyDescent="0.25">
      <c r="D142" s="67"/>
      <c r="E142" s="42" t="s">
        <v>133</v>
      </c>
      <c r="F142" s="42">
        <v>41514012</v>
      </c>
      <c r="G142" s="42" t="s">
        <v>124</v>
      </c>
      <c r="H142" s="44">
        <v>198</v>
      </c>
      <c r="I142" s="45">
        <f t="shared" si="17"/>
        <v>1</v>
      </c>
      <c r="J142" s="46">
        <f t="shared" si="15"/>
        <v>198</v>
      </c>
    </row>
    <row r="143" spans="4:10" x14ac:dyDescent="0.25">
      <c r="D143" s="67"/>
      <c r="E143" s="42">
        <v>16</v>
      </c>
      <c r="F143" s="42">
        <v>14516022</v>
      </c>
      <c r="G143" s="42" t="s">
        <v>124</v>
      </c>
      <c r="H143" s="44">
        <v>426</v>
      </c>
      <c r="I143" s="45">
        <f t="shared" si="17"/>
        <v>1</v>
      </c>
      <c r="J143" s="46">
        <f t="shared" si="15"/>
        <v>426</v>
      </c>
    </row>
    <row r="144" spans="4:10" x14ac:dyDescent="0.25">
      <c r="D144" s="67"/>
      <c r="E144" s="42">
        <v>18</v>
      </c>
      <c r="F144" s="42">
        <v>41518021</v>
      </c>
      <c r="G144" s="42" t="s">
        <v>124</v>
      </c>
      <c r="H144" s="44">
        <v>467</v>
      </c>
      <c r="I144" s="45">
        <f t="shared" si="17"/>
        <v>1</v>
      </c>
      <c r="J144" s="46">
        <f t="shared" si="15"/>
        <v>467</v>
      </c>
    </row>
    <row r="145" spans="4:10" ht="15.75" thickBot="1" x14ac:dyDescent="0.3">
      <c r="D145" s="69"/>
      <c r="E145" s="48">
        <v>20</v>
      </c>
      <c r="F145" s="48">
        <v>41520021</v>
      </c>
      <c r="G145" s="48" t="s">
        <v>124</v>
      </c>
      <c r="H145" s="50">
        <v>795</v>
      </c>
      <c r="I145" s="51">
        <f t="shared" si="17"/>
        <v>1</v>
      </c>
      <c r="J145" s="52">
        <f t="shared" si="15"/>
        <v>795</v>
      </c>
    </row>
    <row r="146" spans="4:10" x14ac:dyDescent="0.25">
      <c r="D146" s="70" t="s">
        <v>142</v>
      </c>
      <c r="E146" s="71" t="s">
        <v>123</v>
      </c>
      <c r="F146" s="54">
        <v>41203001</v>
      </c>
      <c r="G146" s="54" t="s">
        <v>124</v>
      </c>
      <c r="H146" s="56">
        <v>31</v>
      </c>
      <c r="I146" s="57">
        <f t="shared" si="17"/>
        <v>1</v>
      </c>
      <c r="J146" s="58">
        <f>H146*I146</f>
        <v>31</v>
      </c>
    </row>
    <row r="147" spans="4:10" x14ac:dyDescent="0.25">
      <c r="D147" s="67"/>
      <c r="E147" s="68" t="s">
        <v>125</v>
      </c>
      <c r="F147" s="42" t="str">
        <f t="shared" ref="F147:F158" si="18">_xlfn.CONCAT("412",E147,"001")</f>
        <v>41204001</v>
      </c>
      <c r="G147" s="42" t="s">
        <v>124</v>
      </c>
      <c r="H147" s="44">
        <v>31</v>
      </c>
      <c r="I147" s="45">
        <f t="shared" si="17"/>
        <v>1</v>
      </c>
      <c r="J147" s="46">
        <f t="shared" ref="J147:J158" si="19">H147*I147</f>
        <v>31</v>
      </c>
    </row>
    <row r="148" spans="4:10" x14ac:dyDescent="0.25">
      <c r="D148" s="67"/>
      <c r="E148" s="68" t="s">
        <v>126</v>
      </c>
      <c r="F148" s="42" t="str">
        <f t="shared" si="18"/>
        <v>41205001</v>
      </c>
      <c r="G148" s="42" t="s">
        <v>124</v>
      </c>
      <c r="H148" s="44">
        <v>36</v>
      </c>
      <c r="I148" s="45">
        <f t="shared" si="17"/>
        <v>1</v>
      </c>
      <c r="J148" s="46">
        <f t="shared" si="19"/>
        <v>36</v>
      </c>
    </row>
    <row r="149" spans="4:10" x14ac:dyDescent="0.25">
      <c r="D149" s="67"/>
      <c r="E149" s="68" t="s">
        <v>127</v>
      </c>
      <c r="F149" s="42" t="str">
        <f t="shared" si="18"/>
        <v>41206001</v>
      </c>
      <c r="G149" s="42" t="s">
        <v>124</v>
      </c>
      <c r="H149" s="44">
        <v>33</v>
      </c>
      <c r="I149" s="45">
        <f t="shared" si="17"/>
        <v>1</v>
      </c>
      <c r="J149" s="46">
        <f t="shared" si="19"/>
        <v>33</v>
      </c>
    </row>
    <row r="150" spans="4:10" x14ac:dyDescent="0.25">
      <c r="D150" s="67"/>
      <c r="E150" s="68" t="s">
        <v>128</v>
      </c>
      <c r="F150" s="42">
        <v>41207001</v>
      </c>
      <c r="G150" s="42" t="s">
        <v>124</v>
      </c>
      <c r="H150" s="44">
        <v>38</v>
      </c>
      <c r="I150" s="45">
        <f t="shared" si="17"/>
        <v>1</v>
      </c>
      <c r="J150" s="46">
        <f t="shared" si="19"/>
        <v>38</v>
      </c>
    </row>
    <row r="151" spans="4:10" x14ac:dyDescent="0.25">
      <c r="D151" s="67"/>
      <c r="E151" s="68" t="s">
        <v>129</v>
      </c>
      <c r="F151" s="42" t="str">
        <f t="shared" si="18"/>
        <v>41208001</v>
      </c>
      <c r="G151" s="42" t="s">
        <v>124</v>
      </c>
      <c r="H151" s="44">
        <v>70</v>
      </c>
      <c r="I151" s="45">
        <f t="shared" si="17"/>
        <v>1</v>
      </c>
      <c r="J151" s="46">
        <f t="shared" si="19"/>
        <v>70</v>
      </c>
    </row>
    <row r="152" spans="4:10" x14ac:dyDescent="0.25">
      <c r="D152" s="67"/>
      <c r="E152" s="42">
        <v>10</v>
      </c>
      <c r="F152" s="42" t="str">
        <f t="shared" si="18"/>
        <v>41210001</v>
      </c>
      <c r="G152" s="42" t="s">
        <v>124</v>
      </c>
      <c r="H152" s="44">
        <v>70</v>
      </c>
      <c r="I152" s="45">
        <f t="shared" si="17"/>
        <v>1</v>
      </c>
      <c r="J152" s="46">
        <f t="shared" si="19"/>
        <v>70</v>
      </c>
    </row>
    <row r="153" spans="4:10" x14ac:dyDescent="0.25">
      <c r="D153" s="67"/>
      <c r="E153" s="42">
        <v>12</v>
      </c>
      <c r="F153" s="42" t="str">
        <f t="shared" si="18"/>
        <v>41212001</v>
      </c>
      <c r="G153" s="42" t="s">
        <v>124</v>
      </c>
      <c r="H153" s="44">
        <v>90</v>
      </c>
      <c r="I153" s="45">
        <f t="shared" si="17"/>
        <v>1</v>
      </c>
      <c r="J153" s="46">
        <f t="shared" si="19"/>
        <v>90</v>
      </c>
    </row>
    <row r="154" spans="4:10" x14ac:dyDescent="0.25">
      <c r="D154" s="67"/>
      <c r="E154" s="42">
        <v>14</v>
      </c>
      <c r="F154" s="42" t="str">
        <f t="shared" si="18"/>
        <v>41214001</v>
      </c>
      <c r="G154" s="42" t="s">
        <v>124</v>
      </c>
      <c r="H154" s="44">
        <v>140</v>
      </c>
      <c r="I154" s="45">
        <f t="shared" si="17"/>
        <v>1</v>
      </c>
      <c r="J154" s="46">
        <f t="shared" si="19"/>
        <v>140</v>
      </c>
    </row>
    <row r="155" spans="4:10" x14ac:dyDescent="0.25">
      <c r="D155" s="67"/>
      <c r="E155" s="42" t="s">
        <v>133</v>
      </c>
      <c r="F155" s="42">
        <v>41214001</v>
      </c>
      <c r="G155" s="42" t="s">
        <v>124</v>
      </c>
      <c r="H155" s="44">
        <v>140</v>
      </c>
      <c r="I155" s="45">
        <f t="shared" si="17"/>
        <v>1</v>
      </c>
      <c r="J155" s="46">
        <f t="shared" si="19"/>
        <v>140</v>
      </c>
    </row>
    <row r="156" spans="4:10" x14ac:dyDescent="0.25">
      <c r="D156" s="67"/>
      <c r="E156" s="42">
        <v>16</v>
      </c>
      <c r="F156" s="42" t="str">
        <f t="shared" si="18"/>
        <v>41216001</v>
      </c>
      <c r="G156" s="42" t="s">
        <v>124</v>
      </c>
      <c r="H156" s="44">
        <v>278</v>
      </c>
      <c r="I156" s="45">
        <f t="shared" si="17"/>
        <v>1</v>
      </c>
      <c r="J156" s="46">
        <f t="shared" si="19"/>
        <v>278</v>
      </c>
    </row>
    <row r="157" spans="4:10" x14ac:dyDescent="0.25">
      <c r="D157" s="67"/>
      <c r="E157" s="42">
        <v>18</v>
      </c>
      <c r="F157" s="42" t="str">
        <f t="shared" si="18"/>
        <v>41218001</v>
      </c>
      <c r="G157" s="42" t="s">
        <v>124</v>
      </c>
      <c r="H157" s="44">
        <v>317</v>
      </c>
      <c r="I157" s="45">
        <f t="shared" si="17"/>
        <v>1</v>
      </c>
      <c r="J157" s="46">
        <f t="shared" si="19"/>
        <v>317</v>
      </c>
    </row>
    <row r="158" spans="4:10" ht="15.75" thickBot="1" x14ac:dyDescent="0.3">
      <c r="D158" s="73"/>
      <c r="E158" s="60">
        <v>20</v>
      </c>
      <c r="F158" s="60" t="str">
        <f t="shared" si="18"/>
        <v>41220001</v>
      </c>
      <c r="G158" s="60" t="s">
        <v>124</v>
      </c>
      <c r="H158" s="62">
        <v>563</v>
      </c>
      <c r="I158" s="63">
        <f t="shared" si="17"/>
        <v>1</v>
      </c>
      <c r="J158" s="64">
        <f t="shared" si="19"/>
        <v>563</v>
      </c>
    </row>
    <row r="159" spans="4:10" x14ac:dyDescent="0.25">
      <c r="D159" s="65" t="s">
        <v>143</v>
      </c>
      <c r="E159" s="66" t="s">
        <v>123</v>
      </c>
      <c r="F159" s="36">
        <v>43503001</v>
      </c>
      <c r="G159" s="36" t="s">
        <v>124</v>
      </c>
      <c r="H159" s="38">
        <v>5</v>
      </c>
      <c r="I159" s="39">
        <f t="shared" si="17"/>
        <v>1</v>
      </c>
      <c r="J159" s="40">
        <f>H159*I159</f>
        <v>5</v>
      </c>
    </row>
    <row r="160" spans="4:10" x14ac:dyDescent="0.25">
      <c r="D160" s="67"/>
      <c r="E160" s="68" t="s">
        <v>125</v>
      </c>
      <c r="F160" s="42" t="str">
        <f t="shared" ref="F160:F171" si="20">_xlfn.CONCAT("435",E160,"001")</f>
        <v>43504001</v>
      </c>
      <c r="G160" s="42" t="s">
        <v>124</v>
      </c>
      <c r="H160" s="44">
        <v>5</v>
      </c>
      <c r="I160" s="45">
        <f t="shared" si="17"/>
        <v>1</v>
      </c>
      <c r="J160" s="46">
        <f t="shared" ref="J160:J171" si="21">H160*I160</f>
        <v>5</v>
      </c>
    </row>
    <row r="161" spans="4:10" x14ac:dyDescent="0.25">
      <c r="D161" s="67"/>
      <c r="E161" s="68" t="s">
        <v>126</v>
      </c>
      <c r="F161" s="42" t="str">
        <f t="shared" si="20"/>
        <v>43505001</v>
      </c>
      <c r="G161" s="42" t="s">
        <v>124</v>
      </c>
      <c r="H161" s="44">
        <v>14</v>
      </c>
      <c r="I161" s="45">
        <f t="shared" si="17"/>
        <v>1</v>
      </c>
      <c r="J161" s="46">
        <f t="shared" si="21"/>
        <v>14</v>
      </c>
    </row>
    <row r="162" spans="4:10" x14ac:dyDescent="0.25">
      <c r="D162" s="67"/>
      <c r="E162" s="68" t="s">
        <v>127</v>
      </c>
      <c r="F162" s="42" t="str">
        <f t="shared" si="20"/>
        <v>43506001</v>
      </c>
      <c r="G162" s="42" t="s">
        <v>124</v>
      </c>
      <c r="H162" s="44">
        <v>13</v>
      </c>
      <c r="I162" s="45">
        <f t="shared" si="17"/>
        <v>1</v>
      </c>
      <c r="J162" s="46">
        <f t="shared" si="21"/>
        <v>13</v>
      </c>
    </row>
    <row r="163" spans="4:10" x14ac:dyDescent="0.25">
      <c r="D163" s="67"/>
      <c r="E163" s="68" t="s">
        <v>128</v>
      </c>
      <c r="F163" s="42">
        <v>43507001</v>
      </c>
      <c r="G163" s="42" t="s">
        <v>124</v>
      </c>
      <c r="H163" s="44">
        <v>13</v>
      </c>
      <c r="I163" s="45">
        <f t="shared" si="17"/>
        <v>1</v>
      </c>
      <c r="J163" s="46">
        <f t="shared" si="21"/>
        <v>13</v>
      </c>
    </row>
    <row r="164" spans="4:10" x14ac:dyDescent="0.25">
      <c r="D164" s="67"/>
      <c r="E164" s="68" t="s">
        <v>129</v>
      </c>
      <c r="F164" s="42" t="str">
        <f t="shared" si="20"/>
        <v>43508001</v>
      </c>
      <c r="G164" s="42" t="s">
        <v>124</v>
      </c>
      <c r="H164" s="44">
        <v>13</v>
      </c>
      <c r="I164" s="45">
        <f t="shared" si="17"/>
        <v>1</v>
      </c>
      <c r="J164" s="46">
        <f t="shared" si="21"/>
        <v>13</v>
      </c>
    </row>
    <row r="165" spans="4:10" x14ac:dyDescent="0.25">
      <c r="D165" s="67"/>
      <c r="E165" s="42">
        <v>10</v>
      </c>
      <c r="F165" s="42" t="str">
        <f t="shared" si="20"/>
        <v>43510001</v>
      </c>
      <c r="G165" s="42" t="s">
        <v>124</v>
      </c>
      <c r="H165" s="44">
        <v>14</v>
      </c>
      <c r="I165" s="45">
        <f t="shared" si="17"/>
        <v>1</v>
      </c>
      <c r="J165" s="46">
        <f t="shared" si="21"/>
        <v>14</v>
      </c>
    </row>
    <row r="166" spans="4:10" x14ac:dyDescent="0.25">
      <c r="D166" s="67"/>
      <c r="E166" s="42">
        <v>12</v>
      </c>
      <c r="F166" s="42" t="str">
        <f t="shared" si="20"/>
        <v>43512001</v>
      </c>
      <c r="G166" s="42" t="s">
        <v>124</v>
      </c>
      <c r="H166" s="44">
        <v>15</v>
      </c>
      <c r="I166" s="45">
        <f t="shared" si="17"/>
        <v>1</v>
      </c>
      <c r="J166" s="46">
        <f t="shared" si="21"/>
        <v>15</v>
      </c>
    </row>
    <row r="167" spans="4:10" x14ac:dyDescent="0.25">
      <c r="D167" s="67"/>
      <c r="E167" s="42">
        <v>14</v>
      </c>
      <c r="F167" s="42" t="str">
        <f t="shared" si="20"/>
        <v>43514001</v>
      </c>
      <c r="G167" s="42" t="s">
        <v>124</v>
      </c>
      <c r="H167" s="44">
        <v>17</v>
      </c>
      <c r="I167" s="45">
        <f t="shared" si="17"/>
        <v>1</v>
      </c>
      <c r="J167" s="46">
        <f t="shared" si="21"/>
        <v>17</v>
      </c>
    </row>
    <row r="168" spans="4:10" x14ac:dyDescent="0.25">
      <c r="D168" s="67"/>
      <c r="E168" s="42" t="s">
        <v>133</v>
      </c>
      <c r="F168" s="42">
        <v>43514001</v>
      </c>
      <c r="G168" s="42" t="s">
        <v>124</v>
      </c>
      <c r="H168" s="44">
        <v>17</v>
      </c>
      <c r="I168" s="45">
        <f t="shared" si="17"/>
        <v>1</v>
      </c>
      <c r="J168" s="46">
        <f t="shared" si="21"/>
        <v>17</v>
      </c>
    </row>
    <row r="169" spans="4:10" x14ac:dyDescent="0.25">
      <c r="D169" s="67"/>
      <c r="E169" s="42">
        <v>16</v>
      </c>
      <c r="F169" s="42" t="str">
        <f t="shared" si="20"/>
        <v>43516001</v>
      </c>
      <c r="G169" s="42" t="s">
        <v>124</v>
      </c>
      <c r="H169" s="44">
        <v>20</v>
      </c>
      <c r="I169" s="45">
        <f t="shared" si="17"/>
        <v>1</v>
      </c>
      <c r="J169" s="46">
        <f t="shared" si="21"/>
        <v>20</v>
      </c>
    </row>
    <row r="170" spans="4:10" x14ac:dyDescent="0.25">
      <c r="D170" s="67"/>
      <c r="E170" s="42">
        <v>18</v>
      </c>
      <c r="F170" s="42" t="str">
        <f t="shared" si="20"/>
        <v>43518001</v>
      </c>
      <c r="G170" s="42" t="s">
        <v>124</v>
      </c>
      <c r="H170" s="44">
        <v>29</v>
      </c>
      <c r="I170" s="45">
        <f t="shared" si="17"/>
        <v>1</v>
      </c>
      <c r="J170" s="46">
        <f t="shared" si="21"/>
        <v>29</v>
      </c>
    </row>
    <row r="171" spans="4:10" ht="15.75" thickBot="1" x14ac:dyDescent="0.3">
      <c r="D171" s="69"/>
      <c r="E171" s="48">
        <v>20</v>
      </c>
      <c r="F171" s="48" t="str">
        <f t="shared" si="20"/>
        <v>43520001</v>
      </c>
      <c r="G171" s="48" t="s">
        <v>124</v>
      </c>
      <c r="H171" s="50">
        <v>37</v>
      </c>
      <c r="I171" s="51">
        <f t="shared" si="17"/>
        <v>1</v>
      </c>
      <c r="J171" s="52">
        <f t="shared" si="21"/>
        <v>37</v>
      </c>
    </row>
    <row r="172" spans="4:10" x14ac:dyDescent="0.25">
      <c r="D172" s="70" t="s">
        <v>144</v>
      </c>
      <c r="E172" s="71" t="s">
        <v>123</v>
      </c>
      <c r="F172" s="54">
        <v>43005004</v>
      </c>
      <c r="G172" s="54" t="s">
        <v>124</v>
      </c>
      <c r="H172" s="56">
        <v>32</v>
      </c>
      <c r="I172" s="57">
        <f t="shared" si="17"/>
        <v>1</v>
      </c>
      <c r="J172" s="58">
        <f>H172*I172</f>
        <v>32</v>
      </c>
    </row>
    <row r="173" spans="4:10" x14ac:dyDescent="0.25">
      <c r="D173" s="67"/>
      <c r="E173" s="68" t="s">
        <v>125</v>
      </c>
      <c r="F173" s="42">
        <v>43005004</v>
      </c>
      <c r="G173" s="42" t="s">
        <v>124</v>
      </c>
      <c r="H173" s="44">
        <v>32</v>
      </c>
      <c r="I173" s="45">
        <f t="shared" si="17"/>
        <v>1</v>
      </c>
      <c r="J173" s="46">
        <f t="shared" ref="J173:J236" si="22">H173*I173</f>
        <v>32</v>
      </c>
    </row>
    <row r="174" spans="4:10" x14ac:dyDescent="0.25">
      <c r="D174" s="67"/>
      <c r="E174" s="68" t="s">
        <v>126</v>
      </c>
      <c r="F174" s="42">
        <v>43005005</v>
      </c>
      <c r="G174" s="42" t="s">
        <v>124</v>
      </c>
      <c r="H174" s="44">
        <v>38</v>
      </c>
      <c r="I174" s="45">
        <f t="shared" si="17"/>
        <v>1</v>
      </c>
      <c r="J174" s="46">
        <f t="shared" si="22"/>
        <v>38</v>
      </c>
    </row>
    <row r="175" spans="4:10" x14ac:dyDescent="0.25">
      <c r="D175" s="67"/>
      <c r="E175" s="68" t="s">
        <v>127</v>
      </c>
      <c r="F175" s="42">
        <v>43005005</v>
      </c>
      <c r="G175" s="42" t="s">
        <v>124</v>
      </c>
      <c r="H175" s="44">
        <v>38</v>
      </c>
      <c r="I175" s="45">
        <f t="shared" si="17"/>
        <v>1</v>
      </c>
      <c r="J175" s="46">
        <f t="shared" si="22"/>
        <v>38</v>
      </c>
    </row>
    <row r="176" spans="4:10" x14ac:dyDescent="0.25">
      <c r="D176" s="67"/>
      <c r="E176" s="68" t="s">
        <v>128</v>
      </c>
      <c r="F176" s="42">
        <v>43006002</v>
      </c>
      <c r="G176" s="42" t="s">
        <v>124</v>
      </c>
      <c r="H176" s="44">
        <v>38</v>
      </c>
      <c r="I176" s="45">
        <f t="shared" si="17"/>
        <v>1</v>
      </c>
      <c r="J176" s="46">
        <f t="shared" si="22"/>
        <v>38</v>
      </c>
    </row>
    <row r="177" spans="4:10" x14ac:dyDescent="0.25">
      <c r="D177" s="67"/>
      <c r="E177" s="68" t="s">
        <v>129</v>
      </c>
      <c r="F177" s="42">
        <v>43006002</v>
      </c>
      <c r="G177" s="42" t="s">
        <v>124</v>
      </c>
      <c r="H177" s="44">
        <v>38</v>
      </c>
      <c r="I177" s="45">
        <f t="shared" si="17"/>
        <v>1</v>
      </c>
      <c r="J177" s="46">
        <f t="shared" si="22"/>
        <v>38</v>
      </c>
    </row>
    <row r="178" spans="4:10" x14ac:dyDescent="0.25">
      <c r="D178" s="67"/>
      <c r="E178" s="42">
        <v>10</v>
      </c>
      <c r="F178" s="42">
        <v>43006002</v>
      </c>
      <c r="G178" s="42" t="s">
        <v>124</v>
      </c>
      <c r="H178" s="44">
        <v>38</v>
      </c>
      <c r="I178" s="45">
        <f t="shared" si="17"/>
        <v>1</v>
      </c>
      <c r="J178" s="46">
        <f t="shared" si="22"/>
        <v>38</v>
      </c>
    </row>
    <row r="179" spans="4:10" x14ac:dyDescent="0.25">
      <c r="D179" s="67"/>
      <c r="E179" s="42">
        <v>12</v>
      </c>
      <c r="F179" s="42">
        <v>43010002</v>
      </c>
      <c r="G179" s="42" t="s">
        <v>124</v>
      </c>
      <c r="H179" s="44">
        <v>71</v>
      </c>
      <c r="I179" s="45">
        <f t="shared" si="17"/>
        <v>1</v>
      </c>
      <c r="J179" s="46">
        <f t="shared" si="22"/>
        <v>71</v>
      </c>
    </row>
    <row r="180" spans="4:10" x14ac:dyDescent="0.25">
      <c r="D180" s="67"/>
      <c r="E180" s="42">
        <v>14</v>
      </c>
      <c r="F180" s="42">
        <v>43014001</v>
      </c>
      <c r="G180" s="42" t="s">
        <v>124</v>
      </c>
      <c r="H180" s="44">
        <v>97</v>
      </c>
      <c r="I180" s="45">
        <f t="shared" si="17"/>
        <v>1</v>
      </c>
      <c r="J180" s="46">
        <f t="shared" si="22"/>
        <v>97</v>
      </c>
    </row>
    <row r="181" spans="4:10" x14ac:dyDescent="0.25">
      <c r="D181" s="67"/>
      <c r="E181" s="42" t="s">
        <v>133</v>
      </c>
      <c r="F181" s="42">
        <v>43014001</v>
      </c>
      <c r="G181" s="42" t="s">
        <v>124</v>
      </c>
      <c r="H181" s="44">
        <v>97</v>
      </c>
      <c r="I181" s="45">
        <f t="shared" si="17"/>
        <v>1</v>
      </c>
      <c r="J181" s="46">
        <f t="shared" si="22"/>
        <v>97</v>
      </c>
    </row>
    <row r="182" spans="4:10" x14ac:dyDescent="0.25">
      <c r="D182" s="67"/>
      <c r="E182" s="42">
        <v>16</v>
      </c>
      <c r="F182" s="42">
        <v>43016005</v>
      </c>
      <c r="G182" s="42" t="s">
        <v>124</v>
      </c>
      <c r="H182" s="44">
        <v>224</v>
      </c>
      <c r="I182" s="45">
        <f t="shared" si="17"/>
        <v>1</v>
      </c>
      <c r="J182" s="46">
        <f t="shared" si="22"/>
        <v>224</v>
      </c>
    </row>
    <row r="183" spans="4:10" x14ac:dyDescent="0.25">
      <c r="D183" s="67"/>
      <c r="E183" s="42">
        <v>18</v>
      </c>
      <c r="F183" s="42">
        <v>43020004</v>
      </c>
      <c r="G183" s="42" t="s">
        <v>124</v>
      </c>
      <c r="H183" s="44">
        <v>247</v>
      </c>
      <c r="I183" s="45">
        <f t="shared" si="17"/>
        <v>1</v>
      </c>
      <c r="J183" s="46">
        <f t="shared" si="22"/>
        <v>247</v>
      </c>
    </row>
    <row r="184" spans="4:10" ht="15.75" thickBot="1" x14ac:dyDescent="0.3">
      <c r="D184" s="73"/>
      <c r="E184" s="60">
        <v>20</v>
      </c>
      <c r="F184" s="60">
        <v>43020004</v>
      </c>
      <c r="G184" s="60" t="s">
        <v>124</v>
      </c>
      <c r="H184" s="62">
        <v>247</v>
      </c>
      <c r="I184" s="63">
        <f t="shared" si="17"/>
        <v>1</v>
      </c>
      <c r="J184" s="64">
        <f t="shared" si="22"/>
        <v>247</v>
      </c>
    </row>
    <row r="185" spans="4:10" x14ac:dyDescent="0.25">
      <c r="D185" s="65" t="s">
        <v>145</v>
      </c>
      <c r="E185" s="66" t="s">
        <v>127</v>
      </c>
      <c r="F185" s="36">
        <v>41506011</v>
      </c>
      <c r="G185" s="36" t="s">
        <v>124</v>
      </c>
      <c r="H185" s="38">
        <v>38</v>
      </c>
      <c r="I185" s="39">
        <f t="shared" si="17"/>
        <v>1</v>
      </c>
      <c r="J185" s="40">
        <f t="shared" si="22"/>
        <v>38</v>
      </c>
    </row>
    <row r="186" spans="4:10" x14ac:dyDescent="0.25">
      <c r="D186" s="67"/>
      <c r="E186" s="68" t="s">
        <v>128</v>
      </c>
      <c r="F186" s="42">
        <v>41507011</v>
      </c>
      <c r="G186" s="42" t="s">
        <v>124</v>
      </c>
      <c r="H186" s="44">
        <v>38</v>
      </c>
      <c r="I186" s="45">
        <f t="shared" si="17"/>
        <v>1</v>
      </c>
      <c r="J186" s="46">
        <f t="shared" si="22"/>
        <v>38</v>
      </c>
    </row>
    <row r="187" spans="4:10" x14ac:dyDescent="0.25">
      <c r="D187" s="67"/>
      <c r="E187" s="68" t="s">
        <v>129</v>
      </c>
      <c r="F187" s="42">
        <v>41508015</v>
      </c>
      <c r="G187" s="42" t="s">
        <v>124</v>
      </c>
      <c r="H187" s="44">
        <v>38</v>
      </c>
      <c r="I187" s="45">
        <f t="shared" si="17"/>
        <v>1</v>
      </c>
      <c r="J187" s="46">
        <f t="shared" si="22"/>
        <v>38</v>
      </c>
    </row>
    <row r="188" spans="4:10" x14ac:dyDescent="0.25">
      <c r="D188" s="67"/>
      <c r="E188" s="42">
        <v>10</v>
      </c>
      <c r="F188" s="42">
        <v>41510014</v>
      </c>
      <c r="G188" s="42" t="s">
        <v>124</v>
      </c>
      <c r="H188" s="44">
        <v>71</v>
      </c>
      <c r="I188" s="45">
        <f t="shared" si="17"/>
        <v>1</v>
      </c>
      <c r="J188" s="46">
        <f t="shared" si="22"/>
        <v>71</v>
      </c>
    </row>
    <row r="189" spans="4:10" x14ac:dyDescent="0.25">
      <c r="D189" s="67"/>
      <c r="E189" s="42">
        <v>12</v>
      </c>
      <c r="F189" s="42">
        <v>41512017</v>
      </c>
      <c r="G189" s="42" t="s">
        <v>124</v>
      </c>
      <c r="H189" s="44">
        <v>71</v>
      </c>
      <c r="I189" s="45">
        <f t="shared" si="17"/>
        <v>1</v>
      </c>
      <c r="J189" s="46">
        <f t="shared" si="22"/>
        <v>71</v>
      </c>
    </row>
    <row r="190" spans="4:10" x14ac:dyDescent="0.25">
      <c r="D190" s="67"/>
      <c r="E190" s="42">
        <v>14</v>
      </c>
      <c r="F190" s="42">
        <v>41514012</v>
      </c>
      <c r="G190" s="42" t="s">
        <v>124</v>
      </c>
      <c r="H190" s="44">
        <v>93</v>
      </c>
      <c r="I190" s="45">
        <f t="shared" si="17"/>
        <v>1</v>
      </c>
      <c r="J190" s="46">
        <f t="shared" si="22"/>
        <v>93</v>
      </c>
    </row>
    <row r="191" spans="4:10" x14ac:dyDescent="0.25">
      <c r="D191" s="67"/>
      <c r="E191" s="42" t="s">
        <v>133</v>
      </c>
      <c r="F191" s="42">
        <v>41514012</v>
      </c>
      <c r="G191" s="42" t="s">
        <v>124</v>
      </c>
      <c r="H191" s="44">
        <v>93</v>
      </c>
      <c r="I191" s="45">
        <f t="shared" si="17"/>
        <v>1</v>
      </c>
      <c r="J191" s="46">
        <f t="shared" si="22"/>
        <v>93</v>
      </c>
    </row>
    <row r="192" spans="4:10" x14ac:dyDescent="0.25">
      <c r="D192" s="67"/>
      <c r="E192" s="42">
        <v>16</v>
      </c>
      <c r="F192" s="42">
        <v>41516022</v>
      </c>
      <c r="G192" s="42" t="s">
        <v>124</v>
      </c>
      <c r="H192" s="44">
        <v>213</v>
      </c>
      <c r="I192" s="45">
        <f t="shared" si="17"/>
        <v>1</v>
      </c>
      <c r="J192" s="46">
        <f t="shared" si="22"/>
        <v>213</v>
      </c>
    </row>
    <row r="193" spans="4:10" x14ac:dyDescent="0.25">
      <c r="D193" s="67"/>
      <c r="E193" s="42">
        <v>18</v>
      </c>
      <c r="F193" s="42">
        <v>41518021</v>
      </c>
      <c r="G193" s="42" t="s">
        <v>124</v>
      </c>
      <c r="H193" s="44">
        <v>235</v>
      </c>
      <c r="I193" s="45">
        <f t="shared" si="17"/>
        <v>1</v>
      </c>
      <c r="J193" s="46">
        <f t="shared" si="22"/>
        <v>235</v>
      </c>
    </row>
    <row r="194" spans="4:10" ht="15.75" thickBot="1" x14ac:dyDescent="0.3">
      <c r="D194" s="69"/>
      <c r="E194" s="48">
        <v>20</v>
      </c>
      <c r="F194" s="48">
        <v>41520021</v>
      </c>
      <c r="G194" s="48" t="s">
        <v>124</v>
      </c>
      <c r="H194" s="50">
        <v>235</v>
      </c>
      <c r="I194" s="51">
        <f t="shared" si="17"/>
        <v>1</v>
      </c>
      <c r="J194" s="52">
        <f t="shared" si="22"/>
        <v>235</v>
      </c>
    </row>
    <row r="195" spans="4:10" x14ac:dyDescent="0.25">
      <c r="D195" s="70" t="s">
        <v>146</v>
      </c>
      <c r="E195" s="71" t="s">
        <v>123</v>
      </c>
      <c r="F195" s="54">
        <v>42505006</v>
      </c>
      <c r="G195" s="54" t="s">
        <v>124</v>
      </c>
      <c r="H195" s="56">
        <v>20</v>
      </c>
      <c r="I195" s="57">
        <f t="shared" si="17"/>
        <v>1</v>
      </c>
      <c r="J195" s="58">
        <f t="shared" si="22"/>
        <v>20</v>
      </c>
    </row>
    <row r="196" spans="4:10" x14ac:dyDescent="0.25">
      <c r="D196" s="67"/>
      <c r="E196" s="68" t="s">
        <v>125</v>
      </c>
      <c r="F196" s="42">
        <v>42505006</v>
      </c>
      <c r="G196" s="42" t="s">
        <v>124</v>
      </c>
      <c r="H196" s="44">
        <v>20</v>
      </c>
      <c r="I196" s="45">
        <f t="shared" ref="I196:I259" si="23">$E$21</f>
        <v>1</v>
      </c>
      <c r="J196" s="46">
        <f t="shared" si="22"/>
        <v>20</v>
      </c>
    </row>
    <row r="197" spans="4:10" x14ac:dyDescent="0.25">
      <c r="D197" s="67"/>
      <c r="E197" s="68" t="s">
        <v>126</v>
      </c>
      <c r="F197" s="42">
        <v>42505004</v>
      </c>
      <c r="G197" s="42" t="s">
        <v>124</v>
      </c>
      <c r="H197" s="44">
        <v>26</v>
      </c>
      <c r="I197" s="45">
        <f t="shared" si="23"/>
        <v>1</v>
      </c>
      <c r="J197" s="46">
        <f t="shared" si="22"/>
        <v>26</v>
      </c>
    </row>
    <row r="198" spans="4:10" x14ac:dyDescent="0.25">
      <c r="D198" s="67"/>
      <c r="E198" s="68" t="s">
        <v>132</v>
      </c>
      <c r="F198" s="42">
        <v>42505004</v>
      </c>
      <c r="G198" s="42" t="s">
        <v>124</v>
      </c>
      <c r="H198" s="44">
        <v>24</v>
      </c>
      <c r="I198" s="45">
        <f t="shared" si="23"/>
        <v>1</v>
      </c>
      <c r="J198" s="46">
        <f t="shared" si="22"/>
        <v>24</v>
      </c>
    </row>
    <row r="199" spans="4:10" x14ac:dyDescent="0.25">
      <c r="D199" s="67"/>
      <c r="E199" s="68" t="s">
        <v>127</v>
      </c>
      <c r="F199" s="42">
        <v>42506002</v>
      </c>
      <c r="G199" s="42" t="s">
        <v>124</v>
      </c>
      <c r="H199" s="44">
        <v>33</v>
      </c>
      <c r="I199" s="45">
        <f t="shared" si="23"/>
        <v>1</v>
      </c>
      <c r="J199" s="46">
        <f t="shared" si="22"/>
        <v>33</v>
      </c>
    </row>
    <row r="200" spans="4:10" x14ac:dyDescent="0.25">
      <c r="D200" s="67"/>
      <c r="E200" s="68" t="s">
        <v>128</v>
      </c>
      <c r="F200" s="42">
        <v>42506002</v>
      </c>
      <c r="G200" s="42" t="s">
        <v>124</v>
      </c>
      <c r="H200" s="44">
        <v>33</v>
      </c>
      <c r="I200" s="45">
        <f t="shared" si="23"/>
        <v>1</v>
      </c>
      <c r="J200" s="46">
        <f t="shared" si="22"/>
        <v>33</v>
      </c>
    </row>
    <row r="201" spans="4:10" x14ac:dyDescent="0.25">
      <c r="D201" s="67"/>
      <c r="E201" s="68" t="s">
        <v>129</v>
      </c>
      <c r="F201" s="42">
        <v>42506002</v>
      </c>
      <c r="G201" s="42" t="s">
        <v>124</v>
      </c>
      <c r="H201" s="44">
        <v>33</v>
      </c>
      <c r="I201" s="45">
        <f t="shared" si="23"/>
        <v>1</v>
      </c>
      <c r="J201" s="46">
        <f t="shared" si="22"/>
        <v>33</v>
      </c>
    </row>
    <row r="202" spans="4:10" x14ac:dyDescent="0.25">
      <c r="D202" s="67"/>
      <c r="E202" s="42">
        <v>10</v>
      </c>
      <c r="F202" s="42">
        <v>42510006</v>
      </c>
      <c r="G202" s="42" t="s">
        <v>124</v>
      </c>
      <c r="H202" s="44">
        <v>69</v>
      </c>
      <c r="I202" s="45">
        <f t="shared" si="23"/>
        <v>1</v>
      </c>
      <c r="J202" s="46">
        <f t="shared" si="22"/>
        <v>69</v>
      </c>
    </row>
    <row r="203" spans="4:10" ht="15.75" thickBot="1" x14ac:dyDescent="0.3">
      <c r="D203" s="73"/>
      <c r="E203" s="60">
        <v>12</v>
      </c>
      <c r="F203" s="60">
        <v>42510006</v>
      </c>
      <c r="G203" s="60" t="s">
        <v>124</v>
      </c>
      <c r="H203" s="62">
        <v>69</v>
      </c>
      <c r="I203" s="63">
        <f t="shared" si="23"/>
        <v>1</v>
      </c>
      <c r="J203" s="64">
        <f t="shared" si="22"/>
        <v>69</v>
      </c>
    </row>
    <row r="204" spans="4:10" x14ac:dyDescent="0.25">
      <c r="D204" s="65" t="s">
        <v>147</v>
      </c>
      <c r="E204" s="66" t="s">
        <v>127</v>
      </c>
      <c r="F204" s="36">
        <v>42506011</v>
      </c>
      <c r="G204" s="36" t="s">
        <v>124</v>
      </c>
      <c r="H204" s="38">
        <v>33</v>
      </c>
      <c r="I204" s="39">
        <f t="shared" si="23"/>
        <v>1</v>
      </c>
      <c r="J204" s="40">
        <f t="shared" si="22"/>
        <v>33</v>
      </c>
    </row>
    <row r="205" spans="4:10" x14ac:dyDescent="0.25">
      <c r="D205" s="67"/>
      <c r="E205" s="68" t="s">
        <v>128</v>
      </c>
      <c r="F205" s="42">
        <v>42506011</v>
      </c>
      <c r="G205" s="42" t="s">
        <v>124</v>
      </c>
      <c r="H205" s="44">
        <v>33</v>
      </c>
      <c r="I205" s="45">
        <f t="shared" si="23"/>
        <v>1</v>
      </c>
      <c r="J205" s="46">
        <f t="shared" si="22"/>
        <v>33</v>
      </c>
    </row>
    <row r="206" spans="4:10" x14ac:dyDescent="0.25">
      <c r="D206" s="67"/>
      <c r="E206" s="68" t="s">
        <v>129</v>
      </c>
      <c r="F206" s="42">
        <v>42506011</v>
      </c>
      <c r="G206" s="42" t="s">
        <v>124</v>
      </c>
      <c r="H206" s="44">
        <v>33</v>
      </c>
      <c r="I206" s="45">
        <f t="shared" si="23"/>
        <v>1</v>
      </c>
      <c r="J206" s="46">
        <f t="shared" si="22"/>
        <v>33</v>
      </c>
    </row>
    <row r="207" spans="4:10" x14ac:dyDescent="0.25">
      <c r="D207" s="67"/>
      <c r="E207" s="42">
        <v>10</v>
      </c>
      <c r="F207" s="42">
        <v>42510012</v>
      </c>
      <c r="G207" s="42" t="s">
        <v>124</v>
      </c>
      <c r="H207" s="44">
        <v>69</v>
      </c>
      <c r="I207" s="45">
        <f t="shared" si="23"/>
        <v>1</v>
      </c>
      <c r="J207" s="46">
        <f t="shared" si="22"/>
        <v>69</v>
      </c>
    </row>
    <row r="208" spans="4:10" x14ac:dyDescent="0.25">
      <c r="D208" s="67"/>
      <c r="E208" s="42">
        <v>12</v>
      </c>
      <c r="F208" s="42">
        <v>42510012</v>
      </c>
      <c r="G208" s="42" t="s">
        <v>124</v>
      </c>
      <c r="H208" s="44">
        <v>69</v>
      </c>
      <c r="I208" s="45">
        <f t="shared" si="23"/>
        <v>1</v>
      </c>
      <c r="J208" s="46">
        <f t="shared" si="22"/>
        <v>69</v>
      </c>
    </row>
    <row r="209" spans="4:10" x14ac:dyDescent="0.25">
      <c r="D209" s="67"/>
      <c r="E209" s="42">
        <v>14</v>
      </c>
      <c r="F209" s="42">
        <v>42514011</v>
      </c>
      <c r="G209" s="42" t="s">
        <v>124</v>
      </c>
      <c r="H209" s="44">
        <v>69</v>
      </c>
      <c r="I209" s="45">
        <f t="shared" si="23"/>
        <v>1</v>
      </c>
      <c r="J209" s="46">
        <f t="shared" si="22"/>
        <v>69</v>
      </c>
    </row>
    <row r="210" spans="4:10" x14ac:dyDescent="0.25">
      <c r="D210" s="67"/>
      <c r="E210" s="42" t="s">
        <v>133</v>
      </c>
      <c r="F210" s="42">
        <v>42514011</v>
      </c>
      <c r="G210" s="42" t="s">
        <v>124</v>
      </c>
      <c r="H210" s="44">
        <v>69</v>
      </c>
      <c r="I210" s="45">
        <f t="shared" si="23"/>
        <v>1</v>
      </c>
      <c r="J210" s="46">
        <f t="shared" si="22"/>
        <v>69</v>
      </c>
    </row>
    <row r="211" spans="4:10" ht="15.75" thickBot="1" x14ac:dyDescent="0.3">
      <c r="D211" s="69"/>
      <c r="E211" s="48">
        <v>16</v>
      </c>
      <c r="F211" s="48">
        <v>42516016</v>
      </c>
      <c r="G211" s="48" t="s">
        <v>124</v>
      </c>
      <c r="H211" s="50">
        <v>105</v>
      </c>
      <c r="I211" s="51">
        <f t="shared" si="23"/>
        <v>1</v>
      </c>
      <c r="J211" s="52">
        <f t="shared" si="22"/>
        <v>105</v>
      </c>
    </row>
    <row r="212" spans="4:10" x14ac:dyDescent="0.25">
      <c r="D212" s="70" t="s">
        <v>148</v>
      </c>
      <c r="E212" s="71" t="s">
        <v>123</v>
      </c>
      <c r="F212" s="54">
        <v>42505001</v>
      </c>
      <c r="G212" s="54" t="s">
        <v>124</v>
      </c>
      <c r="H212" s="56">
        <v>20</v>
      </c>
      <c r="I212" s="57">
        <f t="shared" si="23"/>
        <v>1</v>
      </c>
      <c r="J212" s="58">
        <f t="shared" si="22"/>
        <v>20</v>
      </c>
    </row>
    <row r="213" spans="4:10" x14ac:dyDescent="0.25">
      <c r="D213" s="67"/>
      <c r="E213" s="68" t="s">
        <v>125</v>
      </c>
      <c r="F213" s="42">
        <v>42505001</v>
      </c>
      <c r="G213" s="42" t="s">
        <v>124</v>
      </c>
      <c r="H213" s="44">
        <v>20</v>
      </c>
      <c r="I213" s="45">
        <f t="shared" si="23"/>
        <v>1</v>
      </c>
      <c r="J213" s="46">
        <f t="shared" si="22"/>
        <v>20</v>
      </c>
    </row>
    <row r="214" spans="4:10" x14ac:dyDescent="0.25">
      <c r="D214" s="67"/>
      <c r="E214" s="68" t="s">
        <v>126</v>
      </c>
      <c r="F214" s="42">
        <v>42505002</v>
      </c>
      <c r="G214" s="42" t="s">
        <v>124</v>
      </c>
      <c r="H214" s="44">
        <v>26</v>
      </c>
      <c r="I214" s="45">
        <f t="shared" si="23"/>
        <v>1</v>
      </c>
      <c r="J214" s="46">
        <f t="shared" si="22"/>
        <v>26</v>
      </c>
    </row>
    <row r="215" spans="4:10" x14ac:dyDescent="0.25">
      <c r="D215" s="67"/>
      <c r="E215" s="68" t="s">
        <v>132</v>
      </c>
      <c r="F215" s="42">
        <v>42505002</v>
      </c>
      <c r="G215" s="42" t="s">
        <v>124</v>
      </c>
      <c r="H215" s="44">
        <v>24</v>
      </c>
      <c r="I215" s="45">
        <f t="shared" si="23"/>
        <v>1</v>
      </c>
      <c r="J215" s="46">
        <f t="shared" si="22"/>
        <v>24</v>
      </c>
    </row>
    <row r="216" spans="4:10" x14ac:dyDescent="0.25">
      <c r="D216" s="67"/>
      <c r="E216" s="68" t="s">
        <v>127</v>
      </c>
      <c r="F216" s="42">
        <v>42506001</v>
      </c>
      <c r="G216" s="42" t="s">
        <v>124</v>
      </c>
      <c r="H216" s="44">
        <v>33</v>
      </c>
      <c r="I216" s="45">
        <f t="shared" si="23"/>
        <v>1</v>
      </c>
      <c r="J216" s="46">
        <f t="shared" si="22"/>
        <v>33</v>
      </c>
    </row>
    <row r="217" spans="4:10" x14ac:dyDescent="0.25">
      <c r="D217" s="67"/>
      <c r="E217" s="68" t="s">
        <v>128</v>
      </c>
      <c r="F217" s="42">
        <v>42506001</v>
      </c>
      <c r="G217" s="42" t="s">
        <v>124</v>
      </c>
      <c r="H217" s="44">
        <v>33</v>
      </c>
      <c r="I217" s="45">
        <f t="shared" si="23"/>
        <v>1</v>
      </c>
      <c r="J217" s="46">
        <f t="shared" si="22"/>
        <v>33</v>
      </c>
    </row>
    <row r="218" spans="4:10" x14ac:dyDescent="0.25">
      <c r="D218" s="67"/>
      <c r="E218" s="68" t="s">
        <v>129</v>
      </c>
      <c r="F218" s="42">
        <v>42506001</v>
      </c>
      <c r="G218" s="42" t="s">
        <v>124</v>
      </c>
      <c r="H218" s="44">
        <v>33</v>
      </c>
      <c r="I218" s="45">
        <f t="shared" si="23"/>
        <v>1</v>
      </c>
      <c r="J218" s="46">
        <f t="shared" si="22"/>
        <v>33</v>
      </c>
    </row>
    <row r="219" spans="4:10" x14ac:dyDescent="0.25">
      <c r="D219" s="67"/>
      <c r="E219" s="42">
        <v>10</v>
      </c>
      <c r="F219" s="42">
        <v>42510001</v>
      </c>
      <c r="G219" s="42" t="s">
        <v>124</v>
      </c>
      <c r="H219" s="44">
        <v>66</v>
      </c>
      <c r="I219" s="45">
        <f t="shared" si="23"/>
        <v>1</v>
      </c>
      <c r="J219" s="46">
        <f t="shared" si="22"/>
        <v>66</v>
      </c>
    </row>
    <row r="220" spans="4:10" x14ac:dyDescent="0.25">
      <c r="D220" s="67"/>
      <c r="E220" s="42">
        <v>12</v>
      </c>
      <c r="F220" s="42">
        <v>42510001</v>
      </c>
      <c r="G220" s="42" t="s">
        <v>124</v>
      </c>
      <c r="H220" s="44">
        <v>66</v>
      </c>
      <c r="I220" s="45">
        <f t="shared" si="23"/>
        <v>1</v>
      </c>
      <c r="J220" s="46">
        <f t="shared" si="22"/>
        <v>66</v>
      </c>
    </row>
    <row r="221" spans="4:10" x14ac:dyDescent="0.25">
      <c r="D221" s="67"/>
      <c r="E221" s="42">
        <v>14</v>
      </c>
      <c r="F221" s="42">
        <v>42514001</v>
      </c>
      <c r="G221" s="42" t="s">
        <v>124</v>
      </c>
      <c r="H221" s="44">
        <v>70</v>
      </c>
      <c r="I221" s="45">
        <f t="shared" si="23"/>
        <v>1</v>
      </c>
      <c r="J221" s="46">
        <f t="shared" si="22"/>
        <v>70</v>
      </c>
    </row>
    <row r="222" spans="4:10" x14ac:dyDescent="0.25">
      <c r="D222" s="67"/>
      <c r="E222" s="42" t="s">
        <v>133</v>
      </c>
      <c r="F222" s="42">
        <v>42514001</v>
      </c>
      <c r="G222" s="42" t="s">
        <v>124</v>
      </c>
      <c r="H222" s="44">
        <v>70</v>
      </c>
      <c r="I222" s="45">
        <f t="shared" si="23"/>
        <v>1</v>
      </c>
      <c r="J222" s="46">
        <f t="shared" si="22"/>
        <v>70</v>
      </c>
    </row>
    <row r="223" spans="4:10" x14ac:dyDescent="0.25">
      <c r="D223" s="67"/>
      <c r="E223" s="42">
        <v>16</v>
      </c>
      <c r="F223" s="42">
        <v>42516005</v>
      </c>
      <c r="G223" s="42" t="s">
        <v>124</v>
      </c>
      <c r="H223" s="44">
        <v>135</v>
      </c>
      <c r="I223" s="45">
        <f t="shared" si="23"/>
        <v>1</v>
      </c>
      <c r="J223" s="46">
        <f t="shared" si="22"/>
        <v>135</v>
      </c>
    </row>
    <row r="224" spans="4:10" x14ac:dyDescent="0.25">
      <c r="D224" s="67"/>
      <c r="E224" s="42">
        <v>18</v>
      </c>
      <c r="F224" s="42">
        <v>42520004</v>
      </c>
      <c r="G224" s="42" t="s">
        <v>124</v>
      </c>
      <c r="H224" s="44">
        <v>268</v>
      </c>
      <c r="I224" s="45">
        <f t="shared" si="23"/>
        <v>1</v>
      </c>
      <c r="J224" s="46">
        <f t="shared" si="22"/>
        <v>268</v>
      </c>
    </row>
    <row r="225" spans="4:10" ht="15.75" thickBot="1" x14ac:dyDescent="0.3">
      <c r="D225" s="73"/>
      <c r="E225" s="60">
        <v>20</v>
      </c>
      <c r="F225" s="60">
        <v>42520004</v>
      </c>
      <c r="G225" s="60" t="s">
        <v>124</v>
      </c>
      <c r="H225" s="62">
        <v>268</v>
      </c>
      <c r="I225" s="63">
        <f t="shared" si="23"/>
        <v>1</v>
      </c>
      <c r="J225" s="64">
        <f t="shared" si="22"/>
        <v>268</v>
      </c>
    </row>
    <row r="226" spans="4:10" ht="15" customHeight="1" x14ac:dyDescent="0.25">
      <c r="D226" s="65" t="s">
        <v>149</v>
      </c>
      <c r="E226" s="66" t="s">
        <v>127</v>
      </c>
      <c r="F226" s="36">
        <v>42506010</v>
      </c>
      <c r="G226" s="36" t="s">
        <v>124</v>
      </c>
      <c r="H226" s="38">
        <v>36</v>
      </c>
      <c r="I226" s="39">
        <f t="shared" si="23"/>
        <v>1</v>
      </c>
      <c r="J226" s="40">
        <f t="shared" si="22"/>
        <v>36</v>
      </c>
    </row>
    <row r="227" spans="4:10" x14ac:dyDescent="0.25">
      <c r="D227" s="67"/>
      <c r="E227" s="68" t="s">
        <v>128</v>
      </c>
      <c r="F227" s="42">
        <v>42506010</v>
      </c>
      <c r="G227" s="42" t="s">
        <v>124</v>
      </c>
      <c r="H227" s="44">
        <v>36</v>
      </c>
      <c r="I227" s="45">
        <f t="shared" si="23"/>
        <v>1</v>
      </c>
      <c r="J227" s="46">
        <f t="shared" si="22"/>
        <v>36</v>
      </c>
    </row>
    <row r="228" spans="4:10" x14ac:dyDescent="0.25">
      <c r="D228" s="67"/>
      <c r="E228" s="68" t="s">
        <v>129</v>
      </c>
      <c r="F228" s="42">
        <v>42506010</v>
      </c>
      <c r="G228" s="42" t="s">
        <v>124</v>
      </c>
      <c r="H228" s="44">
        <v>36</v>
      </c>
      <c r="I228" s="45">
        <f t="shared" si="23"/>
        <v>1</v>
      </c>
      <c r="J228" s="46">
        <f t="shared" si="22"/>
        <v>36</v>
      </c>
    </row>
    <row r="229" spans="4:10" x14ac:dyDescent="0.25">
      <c r="D229" s="67"/>
      <c r="E229" s="42">
        <v>10</v>
      </c>
      <c r="F229" s="42">
        <v>42510010</v>
      </c>
      <c r="G229" s="42" t="s">
        <v>124</v>
      </c>
      <c r="H229" s="44">
        <v>66</v>
      </c>
      <c r="I229" s="45">
        <f t="shared" si="23"/>
        <v>1</v>
      </c>
      <c r="J229" s="46">
        <f t="shared" si="22"/>
        <v>66</v>
      </c>
    </row>
    <row r="230" spans="4:10" x14ac:dyDescent="0.25">
      <c r="D230" s="67"/>
      <c r="E230" s="42">
        <v>12</v>
      </c>
      <c r="F230" s="42">
        <v>42510010</v>
      </c>
      <c r="G230" s="42" t="s">
        <v>124</v>
      </c>
      <c r="H230" s="44">
        <v>66</v>
      </c>
      <c r="I230" s="45">
        <f t="shared" si="23"/>
        <v>1</v>
      </c>
      <c r="J230" s="46">
        <f t="shared" si="22"/>
        <v>66</v>
      </c>
    </row>
    <row r="231" spans="4:10" x14ac:dyDescent="0.25">
      <c r="D231" s="67"/>
      <c r="E231" s="42">
        <v>14</v>
      </c>
      <c r="F231" s="42">
        <v>42514010</v>
      </c>
      <c r="G231" s="42" t="s">
        <v>124</v>
      </c>
      <c r="H231" s="44">
        <v>70</v>
      </c>
      <c r="I231" s="45">
        <f t="shared" si="23"/>
        <v>1</v>
      </c>
      <c r="J231" s="46">
        <f t="shared" si="22"/>
        <v>70</v>
      </c>
    </row>
    <row r="232" spans="4:10" x14ac:dyDescent="0.25">
      <c r="D232" s="67"/>
      <c r="E232" s="42" t="s">
        <v>133</v>
      </c>
      <c r="F232" s="42">
        <v>42514010</v>
      </c>
      <c r="G232" s="42" t="s">
        <v>124</v>
      </c>
      <c r="H232" s="44">
        <v>70</v>
      </c>
      <c r="I232" s="45">
        <f t="shared" si="23"/>
        <v>1</v>
      </c>
      <c r="J232" s="46">
        <f t="shared" si="22"/>
        <v>70</v>
      </c>
    </row>
    <row r="233" spans="4:10" x14ac:dyDescent="0.25">
      <c r="D233" s="67"/>
      <c r="E233" s="42">
        <v>16</v>
      </c>
      <c r="F233" s="42">
        <v>42516015</v>
      </c>
      <c r="G233" s="42" t="s">
        <v>124</v>
      </c>
      <c r="H233" s="44">
        <v>135</v>
      </c>
      <c r="I233" s="45">
        <f t="shared" si="23"/>
        <v>1</v>
      </c>
      <c r="J233" s="46">
        <f t="shared" si="22"/>
        <v>135</v>
      </c>
    </row>
    <row r="234" spans="4:10" x14ac:dyDescent="0.25">
      <c r="D234" s="67"/>
      <c r="E234" s="42">
        <v>18</v>
      </c>
      <c r="F234" s="42">
        <v>42520014</v>
      </c>
      <c r="G234" s="42" t="s">
        <v>124</v>
      </c>
      <c r="H234" s="44">
        <v>268</v>
      </c>
      <c r="I234" s="45">
        <f t="shared" si="23"/>
        <v>1</v>
      </c>
      <c r="J234" s="46">
        <f t="shared" si="22"/>
        <v>268</v>
      </c>
    </row>
    <row r="235" spans="4:10" ht="15.75" thickBot="1" x14ac:dyDescent="0.3">
      <c r="D235" s="69"/>
      <c r="E235" s="48">
        <v>20</v>
      </c>
      <c r="F235" s="48">
        <v>42520014</v>
      </c>
      <c r="G235" s="48" t="s">
        <v>124</v>
      </c>
      <c r="H235" s="50">
        <v>268</v>
      </c>
      <c r="I235" s="51">
        <f t="shared" si="23"/>
        <v>1</v>
      </c>
      <c r="J235" s="52">
        <f t="shared" si="22"/>
        <v>268</v>
      </c>
    </row>
    <row r="236" spans="4:10" x14ac:dyDescent="0.25">
      <c r="D236" s="70" t="s">
        <v>150</v>
      </c>
      <c r="E236" s="71" t="s">
        <v>123</v>
      </c>
      <c r="F236" s="54">
        <v>80205001</v>
      </c>
      <c r="G236" s="54" t="s">
        <v>124</v>
      </c>
      <c r="H236" s="56">
        <v>8</v>
      </c>
      <c r="I236" s="57">
        <f t="shared" si="23"/>
        <v>1</v>
      </c>
      <c r="J236" s="58">
        <f t="shared" si="22"/>
        <v>8</v>
      </c>
    </row>
    <row r="237" spans="4:10" x14ac:dyDescent="0.25">
      <c r="D237" s="67"/>
      <c r="E237" s="68" t="s">
        <v>125</v>
      </c>
      <c r="F237" s="42">
        <v>80205001</v>
      </c>
      <c r="G237" s="42" t="s">
        <v>124</v>
      </c>
      <c r="H237" s="44">
        <v>8</v>
      </c>
      <c r="I237" s="45">
        <f t="shared" si="23"/>
        <v>1</v>
      </c>
      <c r="J237" s="46">
        <f t="shared" ref="J237:J247" si="24">H237*I237</f>
        <v>8</v>
      </c>
    </row>
    <row r="238" spans="4:10" x14ac:dyDescent="0.25">
      <c r="D238" s="67"/>
      <c r="E238" s="68" t="s">
        <v>126</v>
      </c>
      <c r="F238" s="42">
        <v>80205001</v>
      </c>
      <c r="G238" s="42" t="s">
        <v>124</v>
      </c>
      <c r="H238" s="44">
        <v>8</v>
      </c>
      <c r="I238" s="45">
        <f t="shared" si="23"/>
        <v>1</v>
      </c>
      <c r="J238" s="46">
        <f t="shared" si="24"/>
        <v>8</v>
      </c>
    </row>
    <row r="239" spans="4:10" x14ac:dyDescent="0.25">
      <c r="D239" s="67"/>
      <c r="E239" s="68" t="s">
        <v>132</v>
      </c>
      <c r="F239" s="42">
        <v>80205001</v>
      </c>
      <c r="G239" s="42" t="s">
        <v>124</v>
      </c>
      <c r="H239" s="44">
        <v>8</v>
      </c>
      <c r="I239" s="45">
        <f t="shared" si="23"/>
        <v>1</v>
      </c>
      <c r="J239" s="46">
        <f t="shared" si="24"/>
        <v>8</v>
      </c>
    </row>
    <row r="240" spans="4:10" x14ac:dyDescent="0.25">
      <c r="D240" s="67"/>
      <c r="E240" s="68" t="s">
        <v>127</v>
      </c>
      <c r="F240" s="42">
        <v>80206001</v>
      </c>
      <c r="G240" s="42" t="s">
        <v>124</v>
      </c>
      <c r="H240" s="44">
        <v>8</v>
      </c>
      <c r="I240" s="45">
        <f t="shared" si="23"/>
        <v>1</v>
      </c>
      <c r="J240" s="46">
        <f t="shared" si="24"/>
        <v>8</v>
      </c>
    </row>
    <row r="241" spans="4:10" x14ac:dyDescent="0.25">
      <c r="D241" s="67"/>
      <c r="E241" s="68" t="s">
        <v>128</v>
      </c>
      <c r="F241" s="42">
        <v>80206001</v>
      </c>
      <c r="G241" s="42" t="s">
        <v>124</v>
      </c>
      <c r="H241" s="44">
        <v>8</v>
      </c>
      <c r="I241" s="45">
        <f t="shared" si="23"/>
        <v>1</v>
      </c>
      <c r="J241" s="46">
        <f t="shared" si="24"/>
        <v>8</v>
      </c>
    </row>
    <row r="242" spans="4:10" x14ac:dyDescent="0.25">
      <c r="D242" s="67"/>
      <c r="E242" s="68" t="s">
        <v>129</v>
      </c>
      <c r="F242" s="42">
        <v>80206001</v>
      </c>
      <c r="G242" s="42" t="s">
        <v>124</v>
      </c>
      <c r="H242" s="44">
        <v>8</v>
      </c>
      <c r="I242" s="45">
        <f t="shared" si="23"/>
        <v>1</v>
      </c>
      <c r="J242" s="46">
        <f t="shared" si="24"/>
        <v>8</v>
      </c>
    </row>
    <row r="243" spans="4:10" x14ac:dyDescent="0.25">
      <c r="D243" s="67"/>
      <c r="E243" s="42">
        <v>10</v>
      </c>
      <c r="F243" s="42">
        <v>80207001</v>
      </c>
      <c r="G243" s="42" t="s">
        <v>124</v>
      </c>
      <c r="H243" s="44">
        <v>9</v>
      </c>
      <c r="I243" s="45">
        <f t="shared" si="23"/>
        <v>1</v>
      </c>
      <c r="J243" s="46">
        <f t="shared" si="24"/>
        <v>9</v>
      </c>
    </row>
    <row r="244" spans="4:10" x14ac:dyDescent="0.25">
      <c r="D244" s="67"/>
      <c r="E244" s="42">
        <v>12</v>
      </c>
      <c r="F244" s="42">
        <v>80207001</v>
      </c>
      <c r="G244" s="42" t="s">
        <v>124</v>
      </c>
      <c r="H244" s="44">
        <v>9</v>
      </c>
      <c r="I244" s="45">
        <f t="shared" si="23"/>
        <v>1</v>
      </c>
      <c r="J244" s="46">
        <f t="shared" si="24"/>
        <v>9</v>
      </c>
    </row>
    <row r="245" spans="4:10" x14ac:dyDescent="0.25">
      <c r="D245" s="67"/>
      <c r="E245" s="42">
        <v>14</v>
      </c>
      <c r="F245" s="42">
        <v>80208009</v>
      </c>
      <c r="G245" s="42" t="s">
        <v>124</v>
      </c>
      <c r="H245" s="44">
        <v>9</v>
      </c>
      <c r="I245" s="45">
        <f t="shared" si="23"/>
        <v>1</v>
      </c>
      <c r="J245" s="46">
        <f t="shared" si="24"/>
        <v>9</v>
      </c>
    </row>
    <row r="246" spans="4:10" x14ac:dyDescent="0.25">
      <c r="D246" s="67"/>
      <c r="E246" s="42" t="s">
        <v>133</v>
      </c>
      <c r="F246" s="42">
        <v>80208009</v>
      </c>
      <c r="G246" s="42" t="s">
        <v>124</v>
      </c>
      <c r="H246" s="44">
        <v>9</v>
      </c>
      <c r="I246" s="45">
        <f t="shared" si="23"/>
        <v>1</v>
      </c>
      <c r="J246" s="46">
        <f t="shared" si="24"/>
        <v>9</v>
      </c>
    </row>
    <row r="247" spans="4:10" x14ac:dyDescent="0.25">
      <c r="D247" s="67"/>
      <c r="E247" s="42">
        <v>16</v>
      </c>
      <c r="F247" s="42" t="s">
        <v>134</v>
      </c>
      <c r="G247" s="42" t="s">
        <v>124</v>
      </c>
      <c r="H247" s="44" t="s">
        <v>134</v>
      </c>
      <c r="I247" s="45">
        <f t="shared" si="23"/>
        <v>1</v>
      </c>
      <c r="J247" s="46" t="s">
        <v>134</v>
      </c>
    </row>
    <row r="248" spans="4:10" x14ac:dyDescent="0.25">
      <c r="D248" s="67"/>
      <c r="E248" s="42">
        <v>18</v>
      </c>
      <c r="F248" s="42" t="s">
        <v>134</v>
      </c>
      <c r="G248" s="42" t="s">
        <v>124</v>
      </c>
      <c r="H248" s="44" t="s">
        <v>134</v>
      </c>
      <c r="I248" s="45">
        <f t="shared" si="23"/>
        <v>1</v>
      </c>
      <c r="J248" s="46" t="s">
        <v>134</v>
      </c>
    </row>
    <row r="249" spans="4:10" ht="15.75" thickBot="1" x14ac:dyDescent="0.3">
      <c r="D249" s="73"/>
      <c r="E249" s="60">
        <v>20</v>
      </c>
      <c r="F249" s="60" t="s">
        <v>134</v>
      </c>
      <c r="G249" s="60" t="s">
        <v>124</v>
      </c>
      <c r="H249" s="62" t="s">
        <v>134</v>
      </c>
      <c r="I249" s="63">
        <f t="shared" si="23"/>
        <v>1</v>
      </c>
      <c r="J249" s="64" t="s">
        <v>134</v>
      </c>
    </row>
    <row r="250" spans="4:10" x14ac:dyDescent="0.25">
      <c r="D250" s="65" t="s">
        <v>151</v>
      </c>
      <c r="E250" s="66" t="s">
        <v>127</v>
      </c>
      <c r="F250" s="36">
        <v>80206010</v>
      </c>
      <c r="G250" s="36" t="s">
        <v>124</v>
      </c>
      <c r="H250" s="38">
        <v>8</v>
      </c>
      <c r="I250" s="39">
        <f t="shared" si="23"/>
        <v>1</v>
      </c>
      <c r="J250" s="40">
        <f t="shared" ref="J250:J256" si="25">H250*I250</f>
        <v>8</v>
      </c>
    </row>
    <row r="251" spans="4:10" x14ac:dyDescent="0.25">
      <c r="D251" s="67"/>
      <c r="E251" s="68" t="s">
        <v>128</v>
      </c>
      <c r="F251" s="42">
        <v>80206010</v>
      </c>
      <c r="G251" s="42" t="s">
        <v>124</v>
      </c>
      <c r="H251" s="44">
        <v>8</v>
      </c>
      <c r="I251" s="45">
        <f t="shared" si="23"/>
        <v>1</v>
      </c>
      <c r="J251" s="46">
        <f t="shared" si="25"/>
        <v>8</v>
      </c>
    </row>
    <row r="252" spans="4:10" x14ac:dyDescent="0.25">
      <c r="D252" s="67"/>
      <c r="E252" s="68" t="s">
        <v>129</v>
      </c>
      <c r="F252" s="42">
        <v>80206010</v>
      </c>
      <c r="G252" s="42" t="s">
        <v>124</v>
      </c>
      <c r="H252" s="44">
        <v>8</v>
      </c>
      <c r="I252" s="45">
        <f t="shared" si="23"/>
        <v>1</v>
      </c>
      <c r="J252" s="46">
        <f t="shared" si="25"/>
        <v>8</v>
      </c>
    </row>
    <row r="253" spans="4:10" x14ac:dyDescent="0.25">
      <c r="D253" s="67"/>
      <c r="E253" s="42">
        <v>10</v>
      </c>
      <c r="F253" s="42">
        <v>80207010</v>
      </c>
      <c r="G253" s="42" t="s">
        <v>124</v>
      </c>
      <c r="H253" s="44">
        <v>9</v>
      </c>
      <c r="I253" s="45">
        <f t="shared" si="23"/>
        <v>1</v>
      </c>
      <c r="J253" s="46">
        <f t="shared" si="25"/>
        <v>9</v>
      </c>
    </row>
    <row r="254" spans="4:10" x14ac:dyDescent="0.25">
      <c r="D254" s="67"/>
      <c r="E254" s="42">
        <v>12</v>
      </c>
      <c r="F254" s="42">
        <v>80207010</v>
      </c>
      <c r="G254" s="42" t="s">
        <v>124</v>
      </c>
      <c r="H254" s="44">
        <v>9</v>
      </c>
      <c r="I254" s="45">
        <f t="shared" si="23"/>
        <v>1</v>
      </c>
      <c r="J254" s="46">
        <f t="shared" si="25"/>
        <v>9</v>
      </c>
    </row>
    <row r="255" spans="4:10" x14ac:dyDescent="0.25">
      <c r="D255" s="67"/>
      <c r="E255" s="42">
        <v>14</v>
      </c>
      <c r="F255" s="42">
        <v>80208011</v>
      </c>
      <c r="G255" s="42" t="s">
        <v>124</v>
      </c>
      <c r="H255" s="44">
        <v>9</v>
      </c>
      <c r="I255" s="45">
        <f t="shared" si="23"/>
        <v>1</v>
      </c>
      <c r="J255" s="46">
        <f t="shared" si="25"/>
        <v>9</v>
      </c>
    </row>
    <row r="256" spans="4:10" x14ac:dyDescent="0.25">
      <c r="D256" s="67"/>
      <c r="E256" s="42" t="s">
        <v>133</v>
      </c>
      <c r="F256" s="42">
        <v>80208011</v>
      </c>
      <c r="G256" s="42" t="s">
        <v>124</v>
      </c>
      <c r="H256" s="44">
        <v>9</v>
      </c>
      <c r="I256" s="45">
        <f t="shared" si="23"/>
        <v>1</v>
      </c>
      <c r="J256" s="46">
        <f t="shared" si="25"/>
        <v>9</v>
      </c>
    </row>
    <row r="257" spans="4:10" x14ac:dyDescent="0.25">
      <c r="D257" s="67"/>
      <c r="E257" s="42">
        <v>16</v>
      </c>
      <c r="F257" s="42" t="s">
        <v>134</v>
      </c>
      <c r="G257" s="42" t="s">
        <v>124</v>
      </c>
      <c r="H257" s="44" t="s">
        <v>134</v>
      </c>
      <c r="I257" s="45">
        <f t="shared" si="23"/>
        <v>1</v>
      </c>
      <c r="J257" s="46" t="s">
        <v>134</v>
      </c>
    </row>
    <row r="258" spans="4:10" x14ac:dyDescent="0.25">
      <c r="D258" s="67"/>
      <c r="E258" s="42">
        <v>18</v>
      </c>
      <c r="F258" s="42" t="s">
        <v>134</v>
      </c>
      <c r="G258" s="42" t="s">
        <v>124</v>
      </c>
      <c r="H258" s="44" t="s">
        <v>134</v>
      </c>
      <c r="I258" s="45">
        <f t="shared" si="23"/>
        <v>1</v>
      </c>
      <c r="J258" s="46" t="s">
        <v>134</v>
      </c>
    </row>
    <row r="259" spans="4:10" ht="15.75" thickBot="1" x14ac:dyDescent="0.3">
      <c r="D259" s="69"/>
      <c r="E259" s="48">
        <v>20</v>
      </c>
      <c r="F259" s="48" t="s">
        <v>134</v>
      </c>
      <c r="G259" s="48" t="s">
        <v>124</v>
      </c>
      <c r="H259" s="50" t="s">
        <v>134</v>
      </c>
      <c r="I259" s="51">
        <f t="shared" si="23"/>
        <v>1</v>
      </c>
      <c r="J259" s="52" t="s">
        <v>134</v>
      </c>
    </row>
    <row r="260" spans="4:10" x14ac:dyDescent="0.25">
      <c r="D260" s="70" t="s">
        <v>152</v>
      </c>
      <c r="E260" s="71" t="s">
        <v>123</v>
      </c>
      <c r="F260" s="54">
        <v>81805001</v>
      </c>
      <c r="G260" s="54" t="s">
        <v>124</v>
      </c>
      <c r="H260" s="56">
        <v>5</v>
      </c>
      <c r="I260" s="57">
        <f t="shared" ref="I260:I295" si="26">$E$21</f>
        <v>1</v>
      </c>
      <c r="J260" s="58">
        <f t="shared" ref="J260:J295" si="27">H260*I260</f>
        <v>5</v>
      </c>
    </row>
    <row r="261" spans="4:10" x14ac:dyDescent="0.25">
      <c r="D261" s="67"/>
      <c r="E261" s="68" t="s">
        <v>125</v>
      </c>
      <c r="F261" s="42">
        <v>81805001</v>
      </c>
      <c r="G261" s="42" t="s">
        <v>124</v>
      </c>
      <c r="H261" s="44">
        <v>5</v>
      </c>
      <c r="I261" s="45">
        <f t="shared" si="26"/>
        <v>1</v>
      </c>
      <c r="J261" s="46">
        <f t="shared" si="27"/>
        <v>5</v>
      </c>
    </row>
    <row r="262" spans="4:10" x14ac:dyDescent="0.25">
      <c r="D262" s="67"/>
      <c r="E262" s="68" t="s">
        <v>126</v>
      </c>
      <c r="F262" s="42">
        <v>81805001</v>
      </c>
      <c r="G262" s="42" t="s">
        <v>124</v>
      </c>
      <c r="H262" s="44">
        <v>5</v>
      </c>
      <c r="I262" s="45">
        <f t="shared" si="26"/>
        <v>1</v>
      </c>
      <c r="J262" s="46">
        <f t="shared" si="27"/>
        <v>5</v>
      </c>
    </row>
    <row r="263" spans="4:10" x14ac:dyDescent="0.25">
      <c r="D263" s="67"/>
      <c r="E263" s="68" t="s">
        <v>132</v>
      </c>
      <c r="F263" s="42">
        <v>81805001</v>
      </c>
      <c r="G263" s="42" t="s">
        <v>124</v>
      </c>
      <c r="H263" s="44">
        <v>5</v>
      </c>
      <c r="I263" s="45">
        <f t="shared" si="26"/>
        <v>1</v>
      </c>
      <c r="J263" s="46">
        <f t="shared" si="27"/>
        <v>5</v>
      </c>
    </row>
    <row r="264" spans="4:10" x14ac:dyDescent="0.25">
      <c r="D264" s="67"/>
      <c r="E264" s="68" t="s">
        <v>127</v>
      </c>
      <c r="F264" s="42">
        <v>81806001</v>
      </c>
      <c r="G264" s="42" t="s">
        <v>124</v>
      </c>
      <c r="H264" s="44">
        <v>5</v>
      </c>
      <c r="I264" s="45">
        <f t="shared" si="26"/>
        <v>1</v>
      </c>
      <c r="J264" s="46">
        <f t="shared" si="27"/>
        <v>5</v>
      </c>
    </row>
    <row r="265" spans="4:10" x14ac:dyDescent="0.25">
      <c r="D265" s="67"/>
      <c r="E265" s="68" t="s">
        <v>128</v>
      </c>
      <c r="F265" s="42">
        <v>81806001</v>
      </c>
      <c r="G265" s="42" t="s">
        <v>124</v>
      </c>
      <c r="H265" s="44">
        <v>5</v>
      </c>
      <c r="I265" s="45">
        <f t="shared" si="26"/>
        <v>1</v>
      </c>
      <c r="J265" s="46">
        <f t="shared" si="27"/>
        <v>5</v>
      </c>
    </row>
    <row r="266" spans="4:10" x14ac:dyDescent="0.25">
      <c r="D266" s="67"/>
      <c r="E266" s="68" t="s">
        <v>129</v>
      </c>
      <c r="F266" s="42">
        <v>81806001</v>
      </c>
      <c r="G266" s="42" t="s">
        <v>124</v>
      </c>
      <c r="H266" s="44">
        <v>5</v>
      </c>
      <c r="I266" s="45">
        <f t="shared" si="26"/>
        <v>1</v>
      </c>
      <c r="J266" s="46">
        <f t="shared" si="27"/>
        <v>5</v>
      </c>
    </row>
    <row r="267" spans="4:10" x14ac:dyDescent="0.25">
      <c r="D267" s="67"/>
      <c r="E267" s="42">
        <v>10</v>
      </c>
      <c r="F267" s="42">
        <v>81807001</v>
      </c>
      <c r="G267" s="42" t="s">
        <v>124</v>
      </c>
      <c r="H267" s="44">
        <v>5</v>
      </c>
      <c r="I267" s="45">
        <f t="shared" si="26"/>
        <v>1</v>
      </c>
      <c r="J267" s="46">
        <f t="shared" si="27"/>
        <v>5</v>
      </c>
    </row>
    <row r="268" spans="4:10" x14ac:dyDescent="0.25">
      <c r="D268" s="67"/>
      <c r="E268" s="42">
        <v>12</v>
      </c>
      <c r="F268" s="42">
        <v>81807001</v>
      </c>
      <c r="G268" s="42" t="s">
        <v>124</v>
      </c>
      <c r="H268" s="44">
        <v>5</v>
      </c>
      <c r="I268" s="45">
        <f t="shared" si="26"/>
        <v>1</v>
      </c>
      <c r="J268" s="46">
        <f t="shared" si="27"/>
        <v>5</v>
      </c>
    </row>
    <row r="269" spans="4:10" x14ac:dyDescent="0.25">
      <c r="D269" s="67"/>
      <c r="E269" s="42">
        <v>14</v>
      </c>
      <c r="F269" s="42">
        <v>81808010</v>
      </c>
      <c r="G269" s="42" t="s">
        <v>124</v>
      </c>
      <c r="H269" s="44">
        <v>8</v>
      </c>
      <c r="I269" s="45">
        <f t="shared" si="26"/>
        <v>1</v>
      </c>
      <c r="J269" s="46">
        <f t="shared" si="27"/>
        <v>8</v>
      </c>
    </row>
    <row r="270" spans="4:10" x14ac:dyDescent="0.25">
      <c r="D270" s="67"/>
      <c r="E270" s="42" t="s">
        <v>133</v>
      </c>
      <c r="F270" s="42">
        <v>81808010</v>
      </c>
      <c r="G270" s="42" t="s">
        <v>124</v>
      </c>
      <c r="H270" s="44">
        <v>8</v>
      </c>
      <c r="I270" s="45">
        <f t="shared" si="26"/>
        <v>1</v>
      </c>
      <c r="J270" s="46">
        <f t="shared" si="27"/>
        <v>8</v>
      </c>
    </row>
    <row r="271" spans="4:10" x14ac:dyDescent="0.25">
      <c r="D271" s="67"/>
      <c r="E271" s="42">
        <v>16</v>
      </c>
      <c r="F271" s="42">
        <v>81812010</v>
      </c>
      <c r="G271" s="42" t="s">
        <v>124</v>
      </c>
      <c r="H271" s="44">
        <v>14</v>
      </c>
      <c r="I271" s="45">
        <f t="shared" si="26"/>
        <v>1</v>
      </c>
      <c r="J271" s="46">
        <f t="shared" si="27"/>
        <v>14</v>
      </c>
    </row>
    <row r="272" spans="4:10" x14ac:dyDescent="0.25">
      <c r="D272" s="67"/>
      <c r="E272" s="42">
        <v>18</v>
      </c>
      <c r="F272" s="42">
        <v>81812010</v>
      </c>
      <c r="G272" s="42" t="s">
        <v>124</v>
      </c>
      <c r="H272" s="44">
        <v>14</v>
      </c>
      <c r="I272" s="45">
        <f t="shared" si="26"/>
        <v>1</v>
      </c>
      <c r="J272" s="46">
        <f t="shared" si="27"/>
        <v>14</v>
      </c>
    </row>
    <row r="273" spans="4:10" ht="15.75" thickBot="1" x14ac:dyDescent="0.3">
      <c r="D273" s="73"/>
      <c r="E273" s="60">
        <v>20</v>
      </c>
      <c r="F273" s="60">
        <v>81812010</v>
      </c>
      <c r="G273" s="60" t="s">
        <v>124</v>
      </c>
      <c r="H273" s="62">
        <v>14</v>
      </c>
      <c r="I273" s="63">
        <f t="shared" si="26"/>
        <v>1</v>
      </c>
      <c r="J273" s="64">
        <f t="shared" si="27"/>
        <v>14</v>
      </c>
    </row>
    <row r="274" spans="4:10" x14ac:dyDescent="0.25">
      <c r="D274" s="65" t="s">
        <v>153</v>
      </c>
      <c r="E274" s="66" t="s">
        <v>125</v>
      </c>
      <c r="F274" s="36">
        <v>57500090</v>
      </c>
      <c r="G274" s="36" t="s">
        <v>124</v>
      </c>
      <c r="H274" s="38">
        <v>5</v>
      </c>
      <c r="I274" s="39">
        <f t="shared" si="26"/>
        <v>1</v>
      </c>
      <c r="J274" s="40">
        <f t="shared" si="27"/>
        <v>5</v>
      </c>
    </row>
    <row r="275" spans="4:10" x14ac:dyDescent="0.25">
      <c r="D275" s="67"/>
      <c r="E275" s="68" t="s">
        <v>127</v>
      </c>
      <c r="F275" s="42">
        <v>57500096</v>
      </c>
      <c r="G275" s="42" t="s">
        <v>124</v>
      </c>
      <c r="H275" s="44">
        <v>9</v>
      </c>
      <c r="I275" s="45">
        <f t="shared" si="26"/>
        <v>1</v>
      </c>
      <c r="J275" s="46">
        <f t="shared" si="27"/>
        <v>9</v>
      </c>
    </row>
    <row r="276" spans="4:10" x14ac:dyDescent="0.25">
      <c r="D276" s="67"/>
      <c r="E276" s="68" t="s">
        <v>129</v>
      </c>
      <c r="F276" s="42">
        <v>57500096</v>
      </c>
      <c r="G276" s="42" t="s">
        <v>124</v>
      </c>
      <c r="H276" s="44">
        <v>9</v>
      </c>
      <c r="I276" s="45">
        <f t="shared" si="26"/>
        <v>1</v>
      </c>
      <c r="J276" s="46">
        <f t="shared" si="27"/>
        <v>9</v>
      </c>
    </row>
    <row r="277" spans="4:10" x14ac:dyDescent="0.25">
      <c r="D277" s="67"/>
      <c r="E277" s="42">
        <v>10</v>
      </c>
      <c r="F277" s="42">
        <v>57500097</v>
      </c>
      <c r="G277" s="42" t="s">
        <v>124</v>
      </c>
      <c r="H277" s="44">
        <v>10</v>
      </c>
      <c r="I277" s="45">
        <f t="shared" si="26"/>
        <v>1</v>
      </c>
      <c r="J277" s="46">
        <f t="shared" si="27"/>
        <v>10</v>
      </c>
    </row>
    <row r="278" spans="4:10" ht="15.75" thickBot="1" x14ac:dyDescent="0.3">
      <c r="D278" s="69"/>
      <c r="E278" s="48">
        <v>12</v>
      </c>
      <c r="F278" s="48">
        <v>57500097</v>
      </c>
      <c r="G278" s="48" t="s">
        <v>124</v>
      </c>
      <c r="H278" s="50">
        <v>10</v>
      </c>
      <c r="I278" s="51">
        <f t="shared" si="26"/>
        <v>1</v>
      </c>
      <c r="J278" s="52">
        <f t="shared" si="27"/>
        <v>10</v>
      </c>
    </row>
    <row r="279" spans="4:10" x14ac:dyDescent="0.25">
      <c r="D279" s="70" t="s">
        <v>154</v>
      </c>
      <c r="E279" s="71" t="s">
        <v>125</v>
      </c>
      <c r="F279" s="54">
        <v>57500095</v>
      </c>
      <c r="G279" s="54" t="s">
        <v>124</v>
      </c>
      <c r="H279" s="56">
        <v>5</v>
      </c>
      <c r="I279" s="57">
        <f t="shared" si="26"/>
        <v>1</v>
      </c>
      <c r="J279" s="58">
        <f t="shared" si="27"/>
        <v>5</v>
      </c>
    </row>
    <row r="280" spans="4:10" x14ac:dyDescent="0.25">
      <c r="D280" s="67"/>
      <c r="E280" s="68" t="s">
        <v>127</v>
      </c>
      <c r="F280" s="42">
        <v>57500091</v>
      </c>
      <c r="G280" s="42" t="s">
        <v>124</v>
      </c>
      <c r="H280" s="44">
        <v>9</v>
      </c>
      <c r="I280" s="45">
        <f t="shared" si="26"/>
        <v>1</v>
      </c>
      <c r="J280" s="46">
        <f t="shared" si="27"/>
        <v>9</v>
      </c>
    </row>
    <row r="281" spans="4:10" x14ac:dyDescent="0.25">
      <c r="D281" s="67"/>
      <c r="E281" s="68" t="s">
        <v>129</v>
      </c>
      <c r="F281" s="42">
        <v>57500091</v>
      </c>
      <c r="G281" s="42" t="s">
        <v>124</v>
      </c>
      <c r="H281" s="44">
        <v>9</v>
      </c>
      <c r="I281" s="45">
        <f t="shared" si="26"/>
        <v>1</v>
      </c>
      <c r="J281" s="46">
        <f t="shared" si="27"/>
        <v>9</v>
      </c>
    </row>
    <row r="282" spans="4:10" x14ac:dyDescent="0.25">
      <c r="D282" s="67"/>
      <c r="E282" s="42">
        <v>10</v>
      </c>
      <c r="F282" s="42">
        <v>57500092</v>
      </c>
      <c r="G282" s="42" t="s">
        <v>124</v>
      </c>
      <c r="H282" s="44">
        <v>10</v>
      </c>
      <c r="I282" s="45">
        <f t="shared" si="26"/>
        <v>1</v>
      </c>
      <c r="J282" s="46">
        <f t="shared" si="27"/>
        <v>10</v>
      </c>
    </row>
    <row r="283" spans="4:10" x14ac:dyDescent="0.25">
      <c r="D283" s="67"/>
      <c r="E283" s="42">
        <v>12</v>
      </c>
      <c r="F283" s="42">
        <v>57500092</v>
      </c>
      <c r="G283" s="42" t="s">
        <v>124</v>
      </c>
      <c r="H283" s="44">
        <v>10</v>
      </c>
      <c r="I283" s="45">
        <f t="shared" si="26"/>
        <v>1</v>
      </c>
      <c r="J283" s="46">
        <f t="shared" si="27"/>
        <v>10</v>
      </c>
    </row>
    <row r="284" spans="4:10" ht="15.75" thickBot="1" x14ac:dyDescent="0.3">
      <c r="D284" s="73"/>
      <c r="E284" s="60" t="s">
        <v>133</v>
      </c>
      <c r="F284" s="60">
        <v>57500093</v>
      </c>
      <c r="G284" s="60" t="s">
        <v>124</v>
      </c>
      <c r="H284" s="62">
        <v>18</v>
      </c>
      <c r="I284" s="63">
        <f t="shared" si="26"/>
        <v>1</v>
      </c>
      <c r="J284" s="64">
        <f t="shared" si="27"/>
        <v>18</v>
      </c>
    </row>
    <row r="285" spans="4:10" x14ac:dyDescent="0.25">
      <c r="D285" s="65" t="s">
        <v>155</v>
      </c>
      <c r="E285" s="66" t="s">
        <v>125</v>
      </c>
      <c r="F285" s="36">
        <v>2673</v>
      </c>
      <c r="G285" s="36" t="s">
        <v>124</v>
      </c>
      <c r="H285" s="38">
        <v>2</v>
      </c>
      <c r="I285" s="39">
        <f t="shared" si="26"/>
        <v>1</v>
      </c>
      <c r="J285" s="40">
        <f t="shared" si="27"/>
        <v>2</v>
      </c>
    </row>
    <row r="286" spans="4:10" x14ac:dyDescent="0.25">
      <c r="D286" s="67"/>
      <c r="E286" s="68" t="s">
        <v>127</v>
      </c>
      <c r="F286" s="42">
        <v>2673</v>
      </c>
      <c r="G286" s="42" t="s">
        <v>124</v>
      </c>
      <c r="H286" s="44">
        <v>2</v>
      </c>
      <c r="I286" s="45">
        <f t="shared" si="26"/>
        <v>1</v>
      </c>
      <c r="J286" s="46">
        <f t="shared" si="27"/>
        <v>2</v>
      </c>
    </row>
    <row r="287" spans="4:10" x14ac:dyDescent="0.25">
      <c r="D287" s="67"/>
      <c r="E287" s="68" t="s">
        <v>129</v>
      </c>
      <c r="F287" s="42">
        <v>2673</v>
      </c>
      <c r="G287" s="42" t="s">
        <v>124</v>
      </c>
      <c r="H287" s="44">
        <v>2</v>
      </c>
      <c r="I287" s="45">
        <f t="shared" si="26"/>
        <v>1</v>
      </c>
      <c r="J287" s="46">
        <f t="shared" si="27"/>
        <v>2</v>
      </c>
    </row>
    <row r="288" spans="4:10" x14ac:dyDescent="0.25">
      <c r="D288" s="67"/>
      <c r="E288" s="42">
        <v>10</v>
      </c>
      <c r="F288" s="42">
        <v>2673</v>
      </c>
      <c r="G288" s="42" t="s">
        <v>124</v>
      </c>
      <c r="H288" s="44">
        <v>2</v>
      </c>
      <c r="I288" s="45">
        <f t="shared" si="26"/>
        <v>1</v>
      </c>
      <c r="J288" s="46">
        <f t="shared" si="27"/>
        <v>2</v>
      </c>
    </row>
    <row r="289" spans="2:10" x14ac:dyDescent="0.25">
      <c r="D289" s="67"/>
      <c r="E289" s="42">
        <v>12</v>
      </c>
      <c r="F289" s="42">
        <v>2673</v>
      </c>
      <c r="G289" s="42" t="s">
        <v>124</v>
      </c>
      <c r="H289" s="44">
        <v>2</v>
      </c>
      <c r="I289" s="45">
        <f t="shared" si="26"/>
        <v>1</v>
      </c>
      <c r="J289" s="46">
        <f t="shared" si="27"/>
        <v>2</v>
      </c>
    </row>
    <row r="290" spans="2:10" ht="15.75" thickBot="1" x14ac:dyDescent="0.3">
      <c r="D290" s="69"/>
      <c r="E290" s="48" t="s">
        <v>133</v>
      </c>
      <c r="F290" s="48">
        <v>2673</v>
      </c>
      <c r="G290" s="48" t="s">
        <v>124</v>
      </c>
      <c r="H290" s="50">
        <v>2</v>
      </c>
      <c r="I290" s="51">
        <f t="shared" si="26"/>
        <v>1</v>
      </c>
      <c r="J290" s="52">
        <f t="shared" si="27"/>
        <v>2</v>
      </c>
    </row>
    <row r="291" spans="2:10" x14ac:dyDescent="0.25">
      <c r="D291" s="70" t="s">
        <v>156</v>
      </c>
      <c r="E291" s="71" t="s">
        <v>123</v>
      </c>
      <c r="F291" s="54">
        <v>95004008</v>
      </c>
      <c r="G291" s="54" t="s">
        <v>124</v>
      </c>
      <c r="H291" s="56">
        <v>15</v>
      </c>
      <c r="I291" s="57">
        <f t="shared" si="26"/>
        <v>1</v>
      </c>
      <c r="J291" s="58">
        <f t="shared" si="27"/>
        <v>15</v>
      </c>
    </row>
    <row r="292" spans="2:10" x14ac:dyDescent="0.25">
      <c r="D292" s="67"/>
      <c r="E292" s="68" t="s">
        <v>125</v>
      </c>
      <c r="F292" s="42">
        <v>95004008</v>
      </c>
      <c r="G292" s="42" t="s">
        <v>124</v>
      </c>
      <c r="H292" s="44">
        <v>15</v>
      </c>
      <c r="I292" s="45">
        <f t="shared" si="26"/>
        <v>1</v>
      </c>
      <c r="J292" s="46">
        <f t="shared" si="27"/>
        <v>15</v>
      </c>
    </row>
    <row r="293" spans="2:10" x14ac:dyDescent="0.25">
      <c r="D293" s="67"/>
      <c r="E293" s="68" t="s">
        <v>126</v>
      </c>
      <c r="F293" s="42">
        <v>95005008</v>
      </c>
      <c r="G293" s="42" t="s">
        <v>124</v>
      </c>
      <c r="H293" s="44">
        <v>21</v>
      </c>
      <c r="I293" s="45">
        <f t="shared" si="26"/>
        <v>1</v>
      </c>
      <c r="J293" s="46">
        <f t="shared" si="27"/>
        <v>21</v>
      </c>
    </row>
    <row r="294" spans="2:10" x14ac:dyDescent="0.25">
      <c r="D294" s="67"/>
      <c r="E294" s="68" t="s">
        <v>129</v>
      </c>
      <c r="F294" s="42">
        <v>95008012</v>
      </c>
      <c r="G294" s="42" t="s">
        <v>124</v>
      </c>
      <c r="H294" s="44">
        <v>17</v>
      </c>
      <c r="I294" s="45">
        <f t="shared" si="26"/>
        <v>1</v>
      </c>
      <c r="J294" s="46">
        <f t="shared" si="27"/>
        <v>17</v>
      </c>
    </row>
    <row r="295" spans="2:10" ht="15.75" thickBot="1" x14ac:dyDescent="0.3">
      <c r="D295" s="69"/>
      <c r="E295" s="48">
        <v>10</v>
      </c>
      <c r="F295" s="48">
        <v>95010014</v>
      </c>
      <c r="G295" s="48" t="s">
        <v>124</v>
      </c>
      <c r="H295" s="50">
        <v>24</v>
      </c>
      <c r="I295" s="51">
        <f t="shared" si="26"/>
        <v>1</v>
      </c>
      <c r="J295" s="52">
        <f t="shared" si="27"/>
        <v>24</v>
      </c>
    </row>
    <row r="298" spans="2:10" ht="30" x14ac:dyDescent="0.4">
      <c r="B298" s="26" t="s">
        <v>157</v>
      </c>
      <c r="C298" s="26"/>
      <c r="D298" s="26"/>
      <c r="E298" s="26"/>
      <c r="F298" s="26"/>
      <c r="G298" s="26"/>
      <c r="H298" s="26"/>
      <c r="I298" s="26"/>
      <c r="J298" s="26"/>
    </row>
    <row r="299" spans="2:10" ht="15.75" thickBot="1" x14ac:dyDescent="0.3"/>
    <row r="300" spans="2:10" ht="15.75" thickBot="1" x14ac:dyDescent="0.3">
      <c r="B300" s="29" t="s">
        <v>21</v>
      </c>
      <c r="C300" s="30" t="s">
        <v>22</v>
      </c>
      <c r="D300" s="30" t="s">
        <v>23</v>
      </c>
      <c r="E300" s="31" t="s">
        <v>24</v>
      </c>
      <c r="F300" s="30" t="s">
        <v>25</v>
      </c>
      <c r="G300" s="30" t="s">
        <v>26</v>
      </c>
      <c r="H300" s="32" t="s">
        <v>27</v>
      </c>
      <c r="I300" s="33" t="s">
        <v>28</v>
      </c>
      <c r="J300" s="34" t="s">
        <v>29</v>
      </c>
    </row>
    <row r="301" spans="2:10" x14ac:dyDescent="0.25">
      <c r="B301" s="35" t="s">
        <v>57</v>
      </c>
      <c r="C301" s="36" t="s">
        <v>31</v>
      </c>
      <c r="D301" s="36" t="s">
        <v>158</v>
      </c>
      <c r="E301" s="36" t="s">
        <v>159</v>
      </c>
      <c r="F301" s="37" t="s">
        <v>160</v>
      </c>
      <c r="G301" s="36" t="s">
        <v>35</v>
      </c>
      <c r="H301" s="38">
        <v>176</v>
      </c>
      <c r="I301" s="39">
        <f t="shared" ref="I301:I327" si="28">$E$21</f>
        <v>1</v>
      </c>
      <c r="J301" s="40">
        <f>H301*I301</f>
        <v>176</v>
      </c>
    </row>
    <row r="302" spans="2:10" x14ac:dyDescent="0.25">
      <c r="B302" s="41" t="s">
        <v>36</v>
      </c>
      <c r="C302" s="42" t="s">
        <v>31</v>
      </c>
      <c r="D302" s="42" t="s">
        <v>78</v>
      </c>
      <c r="E302" s="42" t="s">
        <v>161</v>
      </c>
      <c r="F302" s="43" t="s">
        <v>162</v>
      </c>
      <c r="G302" s="42" t="s">
        <v>35</v>
      </c>
      <c r="H302" s="44">
        <v>176</v>
      </c>
      <c r="I302" s="45">
        <f t="shared" si="28"/>
        <v>1</v>
      </c>
      <c r="J302" s="46">
        <f t="shared" ref="J302:J305" si="29">H302*I302</f>
        <v>176</v>
      </c>
    </row>
    <row r="303" spans="2:10" x14ac:dyDescent="0.25">
      <c r="B303" s="41" t="s">
        <v>39</v>
      </c>
      <c r="C303" s="42" t="s">
        <v>31</v>
      </c>
      <c r="D303" s="42" t="s">
        <v>78</v>
      </c>
      <c r="E303" s="42" t="s">
        <v>163</v>
      </c>
      <c r="F303" s="43" t="s">
        <v>164</v>
      </c>
      <c r="G303" s="42" t="s">
        <v>35</v>
      </c>
      <c r="H303" s="44">
        <v>176</v>
      </c>
      <c r="I303" s="45">
        <f t="shared" si="28"/>
        <v>1</v>
      </c>
      <c r="J303" s="46">
        <f t="shared" si="29"/>
        <v>176</v>
      </c>
    </row>
    <row r="304" spans="2:10" x14ac:dyDescent="0.25">
      <c r="B304" s="41" t="s">
        <v>42</v>
      </c>
      <c r="C304" s="42" t="s">
        <v>31</v>
      </c>
      <c r="D304" s="42" t="s">
        <v>78</v>
      </c>
      <c r="E304" s="42" t="s">
        <v>165</v>
      </c>
      <c r="F304" s="43" t="s">
        <v>166</v>
      </c>
      <c r="G304" s="42" t="s">
        <v>35</v>
      </c>
      <c r="H304" s="44">
        <v>204</v>
      </c>
      <c r="I304" s="45">
        <f t="shared" si="28"/>
        <v>1</v>
      </c>
      <c r="J304" s="46">
        <f t="shared" si="29"/>
        <v>204</v>
      </c>
    </row>
    <row r="305" spans="2:10" ht="15.75" thickBot="1" x14ac:dyDescent="0.3">
      <c r="B305" s="47" t="s">
        <v>45</v>
      </c>
      <c r="C305" s="48" t="s">
        <v>31</v>
      </c>
      <c r="D305" s="48" t="s">
        <v>78</v>
      </c>
      <c r="E305" s="48" t="s">
        <v>167</v>
      </c>
      <c r="F305" s="49" t="s">
        <v>168</v>
      </c>
      <c r="G305" s="48" t="s">
        <v>35</v>
      </c>
      <c r="H305" s="50">
        <v>255</v>
      </c>
      <c r="I305" s="51">
        <f t="shared" si="28"/>
        <v>1</v>
      </c>
      <c r="J305" s="52">
        <f t="shared" si="29"/>
        <v>255</v>
      </c>
    </row>
    <row r="306" spans="2:10" x14ac:dyDescent="0.25">
      <c r="B306" s="53" t="s">
        <v>57</v>
      </c>
      <c r="C306" s="54" t="s">
        <v>58</v>
      </c>
      <c r="D306" s="54" t="s">
        <v>158</v>
      </c>
      <c r="E306" s="54" t="s">
        <v>169</v>
      </c>
      <c r="F306" s="55" t="s">
        <v>170</v>
      </c>
      <c r="G306" s="54" t="s">
        <v>35</v>
      </c>
      <c r="H306" s="56">
        <v>176</v>
      </c>
      <c r="I306" s="57">
        <f t="shared" si="28"/>
        <v>1</v>
      </c>
      <c r="J306" s="58">
        <f>H306*I306</f>
        <v>176</v>
      </c>
    </row>
    <row r="307" spans="2:10" x14ac:dyDescent="0.25">
      <c r="B307" s="41" t="s">
        <v>36</v>
      </c>
      <c r="C307" s="42" t="s">
        <v>58</v>
      </c>
      <c r="D307" s="42" t="s">
        <v>78</v>
      </c>
      <c r="E307" s="42" t="s">
        <v>171</v>
      </c>
      <c r="F307" s="43" t="s">
        <v>172</v>
      </c>
      <c r="G307" s="42" t="s">
        <v>35</v>
      </c>
      <c r="H307" s="44">
        <v>176</v>
      </c>
      <c r="I307" s="45">
        <f t="shared" si="28"/>
        <v>1</v>
      </c>
      <c r="J307" s="46">
        <f t="shared" ref="J307:J310" si="30">H307*I307</f>
        <v>176</v>
      </c>
    </row>
    <row r="308" spans="2:10" x14ac:dyDescent="0.25">
      <c r="B308" s="41" t="s">
        <v>39</v>
      </c>
      <c r="C308" s="42" t="s">
        <v>58</v>
      </c>
      <c r="D308" s="42" t="s">
        <v>78</v>
      </c>
      <c r="E308" s="42" t="s">
        <v>173</v>
      </c>
      <c r="F308" s="43" t="s">
        <v>174</v>
      </c>
      <c r="G308" s="42" t="s">
        <v>35</v>
      </c>
      <c r="H308" s="44">
        <v>176</v>
      </c>
      <c r="I308" s="45">
        <f t="shared" si="28"/>
        <v>1</v>
      </c>
      <c r="J308" s="46">
        <f t="shared" si="30"/>
        <v>176</v>
      </c>
    </row>
    <row r="309" spans="2:10" x14ac:dyDescent="0.25">
      <c r="B309" s="41" t="s">
        <v>42</v>
      </c>
      <c r="C309" s="42" t="s">
        <v>58</v>
      </c>
      <c r="D309" s="42" t="s">
        <v>78</v>
      </c>
      <c r="E309" s="42" t="s">
        <v>175</v>
      </c>
      <c r="F309" s="43" t="s">
        <v>176</v>
      </c>
      <c r="G309" s="42" t="s">
        <v>35</v>
      </c>
      <c r="H309" s="44">
        <v>204</v>
      </c>
      <c r="I309" s="45">
        <f t="shared" si="28"/>
        <v>1</v>
      </c>
      <c r="J309" s="46">
        <f t="shared" si="30"/>
        <v>204</v>
      </c>
    </row>
    <row r="310" spans="2:10" ht="15.75" thickBot="1" x14ac:dyDescent="0.3">
      <c r="B310" s="59" t="s">
        <v>45</v>
      </c>
      <c r="C310" s="60" t="s">
        <v>58</v>
      </c>
      <c r="D310" s="60" t="s">
        <v>78</v>
      </c>
      <c r="E310" s="60" t="s">
        <v>177</v>
      </c>
      <c r="F310" s="61" t="s">
        <v>178</v>
      </c>
      <c r="G310" s="60" t="s">
        <v>35</v>
      </c>
      <c r="H310" s="62">
        <v>255</v>
      </c>
      <c r="I310" s="63">
        <f t="shared" si="28"/>
        <v>1</v>
      </c>
      <c r="J310" s="64">
        <f t="shared" si="30"/>
        <v>255</v>
      </c>
    </row>
    <row r="311" spans="2:10" x14ac:dyDescent="0.25">
      <c r="B311" s="35" t="s">
        <v>57</v>
      </c>
      <c r="C311" s="36" t="s">
        <v>81</v>
      </c>
      <c r="D311" s="36" t="s">
        <v>158</v>
      </c>
      <c r="E311" s="36" t="s">
        <v>179</v>
      </c>
      <c r="F311" s="37" t="s">
        <v>180</v>
      </c>
      <c r="G311" s="36" t="s">
        <v>35</v>
      </c>
      <c r="H311" s="38">
        <v>176</v>
      </c>
      <c r="I311" s="39">
        <f t="shared" si="28"/>
        <v>1</v>
      </c>
      <c r="J311" s="40">
        <f>H311*I311</f>
        <v>176</v>
      </c>
    </row>
    <row r="312" spans="2:10" x14ac:dyDescent="0.25">
      <c r="B312" s="41" t="s">
        <v>36</v>
      </c>
      <c r="C312" s="42" t="s">
        <v>81</v>
      </c>
      <c r="D312" s="42" t="s">
        <v>158</v>
      </c>
      <c r="E312" s="42" t="s">
        <v>181</v>
      </c>
      <c r="F312" s="43" t="s">
        <v>182</v>
      </c>
      <c r="G312" s="42" t="s">
        <v>35</v>
      </c>
      <c r="H312" s="44">
        <v>222</v>
      </c>
      <c r="I312" s="45">
        <f t="shared" si="28"/>
        <v>1</v>
      </c>
      <c r="J312" s="46">
        <f>H312*I312</f>
        <v>222</v>
      </c>
    </row>
    <row r="313" spans="2:10" x14ac:dyDescent="0.25">
      <c r="B313" s="41" t="s">
        <v>39</v>
      </c>
      <c r="C313" s="42" t="s">
        <v>81</v>
      </c>
      <c r="D313" s="42" t="s">
        <v>158</v>
      </c>
      <c r="E313" s="42" t="s">
        <v>183</v>
      </c>
      <c r="F313" s="43" t="s">
        <v>184</v>
      </c>
      <c r="G313" s="42" t="s">
        <v>35</v>
      </c>
      <c r="H313" s="44">
        <v>222</v>
      </c>
      <c r="I313" s="45">
        <f t="shared" si="28"/>
        <v>1</v>
      </c>
      <c r="J313" s="46">
        <f>H313*I313</f>
        <v>222</v>
      </c>
    </row>
    <row r="314" spans="2:10" x14ac:dyDescent="0.25">
      <c r="B314" s="41" t="s">
        <v>42</v>
      </c>
      <c r="C314" s="42" t="s">
        <v>81</v>
      </c>
      <c r="D314" s="42" t="s">
        <v>158</v>
      </c>
      <c r="E314" s="42" t="s">
        <v>185</v>
      </c>
      <c r="F314" s="43" t="s">
        <v>186</v>
      </c>
      <c r="G314" s="42" t="s">
        <v>35</v>
      </c>
      <c r="H314" s="44">
        <v>296</v>
      </c>
      <c r="I314" s="45">
        <f t="shared" si="28"/>
        <v>1</v>
      </c>
      <c r="J314" s="46">
        <f>H314*I314</f>
        <v>296</v>
      </c>
    </row>
    <row r="315" spans="2:10" ht="15.75" thickBot="1" x14ac:dyDescent="0.3">
      <c r="B315" s="47" t="s">
        <v>45</v>
      </c>
      <c r="C315" s="48" t="s">
        <v>81</v>
      </c>
      <c r="D315" s="48" t="s">
        <v>158</v>
      </c>
      <c r="E315" s="48" t="s">
        <v>187</v>
      </c>
      <c r="F315" s="49" t="s">
        <v>188</v>
      </c>
      <c r="G315" s="48" t="s">
        <v>35</v>
      </c>
      <c r="H315" s="50">
        <v>321</v>
      </c>
      <c r="I315" s="51">
        <f t="shared" si="28"/>
        <v>1</v>
      </c>
      <c r="J315" s="52">
        <f>H315*I315</f>
        <v>321</v>
      </c>
    </row>
    <row r="316" spans="2:10" x14ac:dyDescent="0.25">
      <c r="B316" s="53" t="s">
        <v>36</v>
      </c>
      <c r="C316" s="54" t="s">
        <v>81</v>
      </c>
      <c r="D316" s="54" t="s">
        <v>78</v>
      </c>
      <c r="E316" s="54" t="s">
        <v>189</v>
      </c>
      <c r="F316" s="55" t="s">
        <v>190</v>
      </c>
      <c r="G316" s="54" t="s">
        <v>35</v>
      </c>
      <c r="H316" s="56">
        <v>222</v>
      </c>
      <c r="I316" s="57">
        <f t="shared" si="28"/>
        <v>1</v>
      </c>
      <c r="J316" s="58">
        <f t="shared" ref="J316:J319" si="31">H316*I316</f>
        <v>222</v>
      </c>
    </row>
    <row r="317" spans="2:10" x14ac:dyDescent="0.25">
      <c r="B317" s="41" t="s">
        <v>39</v>
      </c>
      <c r="C317" s="42" t="s">
        <v>81</v>
      </c>
      <c r="D317" s="42" t="s">
        <v>78</v>
      </c>
      <c r="E317" s="42" t="s">
        <v>191</v>
      </c>
      <c r="F317" s="43" t="s">
        <v>192</v>
      </c>
      <c r="G317" s="42" t="s">
        <v>35</v>
      </c>
      <c r="H317" s="44">
        <v>222</v>
      </c>
      <c r="I317" s="45">
        <f t="shared" si="28"/>
        <v>1</v>
      </c>
      <c r="J317" s="46">
        <f t="shared" si="31"/>
        <v>222</v>
      </c>
    </row>
    <row r="318" spans="2:10" x14ac:dyDescent="0.25">
      <c r="B318" s="41" t="s">
        <v>42</v>
      </c>
      <c r="C318" s="42" t="s">
        <v>81</v>
      </c>
      <c r="D318" s="42" t="s">
        <v>78</v>
      </c>
      <c r="E318" s="42" t="s">
        <v>193</v>
      </c>
      <c r="F318" s="43" t="s">
        <v>194</v>
      </c>
      <c r="G318" s="42" t="s">
        <v>35</v>
      </c>
      <c r="H318" s="44">
        <v>296</v>
      </c>
      <c r="I318" s="45">
        <f t="shared" si="28"/>
        <v>1</v>
      </c>
      <c r="J318" s="46">
        <f t="shared" si="31"/>
        <v>296</v>
      </c>
    </row>
    <row r="319" spans="2:10" ht="15.75" thickBot="1" x14ac:dyDescent="0.3">
      <c r="B319" s="59" t="s">
        <v>45</v>
      </c>
      <c r="C319" s="60" t="s">
        <v>81</v>
      </c>
      <c r="D319" s="60" t="s">
        <v>78</v>
      </c>
      <c r="E319" s="60" t="s">
        <v>195</v>
      </c>
      <c r="F319" s="61" t="s">
        <v>196</v>
      </c>
      <c r="G319" s="60" t="s">
        <v>35</v>
      </c>
      <c r="H319" s="62">
        <v>321</v>
      </c>
      <c r="I319" s="63">
        <f t="shared" si="28"/>
        <v>1</v>
      </c>
      <c r="J319" s="64">
        <f t="shared" si="31"/>
        <v>321</v>
      </c>
    </row>
    <row r="320" spans="2:10" x14ac:dyDescent="0.25">
      <c r="B320" s="35" t="s">
        <v>36</v>
      </c>
      <c r="C320" s="36" t="s">
        <v>100</v>
      </c>
      <c r="D320" s="36" t="s">
        <v>158</v>
      </c>
      <c r="E320" s="36" t="s">
        <v>197</v>
      </c>
      <c r="F320" s="37" t="s">
        <v>198</v>
      </c>
      <c r="G320" s="36" t="s">
        <v>35</v>
      </c>
      <c r="H320" s="38">
        <v>222</v>
      </c>
      <c r="I320" s="39">
        <f t="shared" si="28"/>
        <v>1</v>
      </c>
      <c r="J320" s="40">
        <f>H320*I320</f>
        <v>222</v>
      </c>
    </row>
    <row r="321" spans="2:10" x14ac:dyDescent="0.25">
      <c r="B321" s="41" t="s">
        <v>39</v>
      </c>
      <c r="C321" s="42" t="s">
        <v>100</v>
      </c>
      <c r="D321" s="42" t="s">
        <v>158</v>
      </c>
      <c r="E321" s="42" t="s">
        <v>199</v>
      </c>
      <c r="F321" s="43" t="s">
        <v>200</v>
      </c>
      <c r="G321" s="42" t="s">
        <v>35</v>
      </c>
      <c r="H321" s="44">
        <v>222</v>
      </c>
      <c r="I321" s="45">
        <f t="shared" si="28"/>
        <v>1</v>
      </c>
      <c r="J321" s="46">
        <f>H321*I321</f>
        <v>222</v>
      </c>
    </row>
    <row r="322" spans="2:10" x14ac:dyDescent="0.25">
      <c r="B322" s="41" t="s">
        <v>42</v>
      </c>
      <c r="C322" s="42" t="s">
        <v>100</v>
      </c>
      <c r="D322" s="42" t="s">
        <v>158</v>
      </c>
      <c r="E322" s="42" t="s">
        <v>201</v>
      </c>
      <c r="F322" s="43" t="s">
        <v>202</v>
      </c>
      <c r="G322" s="42" t="s">
        <v>35</v>
      </c>
      <c r="H322" s="44">
        <v>296</v>
      </c>
      <c r="I322" s="45">
        <f t="shared" si="28"/>
        <v>1</v>
      </c>
      <c r="J322" s="46">
        <f>H322*I322</f>
        <v>296</v>
      </c>
    </row>
    <row r="323" spans="2:10" ht="15.75" thickBot="1" x14ac:dyDescent="0.3">
      <c r="B323" s="47" t="s">
        <v>45</v>
      </c>
      <c r="C323" s="48" t="s">
        <v>100</v>
      </c>
      <c r="D323" s="48" t="s">
        <v>158</v>
      </c>
      <c r="E323" s="48" t="s">
        <v>203</v>
      </c>
      <c r="F323" s="49" t="s">
        <v>204</v>
      </c>
      <c r="G323" s="48" t="s">
        <v>35</v>
      </c>
      <c r="H323" s="50">
        <v>321</v>
      </c>
      <c r="I323" s="51">
        <f t="shared" si="28"/>
        <v>1</v>
      </c>
      <c r="J323" s="52">
        <f>H323*I323</f>
        <v>321</v>
      </c>
    </row>
    <row r="324" spans="2:10" x14ac:dyDescent="0.25">
      <c r="B324" s="53" t="s">
        <v>36</v>
      </c>
      <c r="C324" s="54" t="s">
        <v>100</v>
      </c>
      <c r="D324" s="54" t="s">
        <v>78</v>
      </c>
      <c r="E324" s="54" t="s">
        <v>205</v>
      </c>
      <c r="F324" s="55" t="s">
        <v>206</v>
      </c>
      <c r="G324" s="54" t="s">
        <v>35</v>
      </c>
      <c r="H324" s="56">
        <v>222</v>
      </c>
      <c r="I324" s="57">
        <f t="shared" si="28"/>
        <v>1</v>
      </c>
      <c r="J324" s="58">
        <f t="shared" ref="J324:J327" si="32">H324*I324</f>
        <v>222</v>
      </c>
    </row>
    <row r="325" spans="2:10" x14ac:dyDescent="0.25">
      <c r="B325" s="41" t="s">
        <v>39</v>
      </c>
      <c r="C325" s="42" t="s">
        <v>100</v>
      </c>
      <c r="D325" s="42" t="s">
        <v>78</v>
      </c>
      <c r="E325" s="42" t="s">
        <v>207</v>
      </c>
      <c r="F325" s="43" t="s">
        <v>208</v>
      </c>
      <c r="G325" s="42" t="s">
        <v>35</v>
      </c>
      <c r="H325" s="44">
        <v>222</v>
      </c>
      <c r="I325" s="45">
        <f t="shared" si="28"/>
        <v>1</v>
      </c>
      <c r="J325" s="46">
        <f t="shared" si="32"/>
        <v>222</v>
      </c>
    </row>
    <row r="326" spans="2:10" x14ac:dyDescent="0.25">
      <c r="B326" s="41" t="s">
        <v>42</v>
      </c>
      <c r="C326" s="42" t="s">
        <v>100</v>
      </c>
      <c r="D326" s="42" t="s">
        <v>78</v>
      </c>
      <c r="E326" s="42" t="s">
        <v>209</v>
      </c>
      <c r="F326" s="43" t="s">
        <v>210</v>
      </c>
      <c r="G326" s="42" t="s">
        <v>35</v>
      </c>
      <c r="H326" s="44">
        <v>296</v>
      </c>
      <c r="I326" s="45">
        <f t="shared" si="28"/>
        <v>1</v>
      </c>
      <c r="J326" s="46">
        <f t="shared" si="32"/>
        <v>296</v>
      </c>
    </row>
    <row r="327" spans="2:10" ht="15.75" thickBot="1" x14ac:dyDescent="0.3">
      <c r="B327" s="47" t="s">
        <v>45</v>
      </c>
      <c r="C327" s="48" t="s">
        <v>100</v>
      </c>
      <c r="D327" s="48" t="s">
        <v>78</v>
      </c>
      <c r="E327" s="48" t="s">
        <v>211</v>
      </c>
      <c r="F327" s="49" t="s">
        <v>212</v>
      </c>
      <c r="G327" s="48" t="s">
        <v>35</v>
      </c>
      <c r="H327" s="50">
        <v>321</v>
      </c>
      <c r="I327" s="51">
        <f t="shared" si="28"/>
        <v>1</v>
      </c>
      <c r="J327" s="52">
        <f t="shared" si="32"/>
        <v>321</v>
      </c>
    </row>
    <row r="330" spans="2:10" ht="30" x14ac:dyDescent="0.4">
      <c r="B330" s="26" t="s">
        <v>213</v>
      </c>
      <c r="C330" s="26"/>
      <c r="D330" s="26"/>
      <c r="E330" s="26"/>
      <c r="F330" s="26"/>
      <c r="G330" s="26"/>
      <c r="H330" s="26"/>
      <c r="I330" s="26"/>
      <c r="J330" s="26"/>
    </row>
    <row r="331" spans="2:10" ht="15.75" thickBot="1" x14ac:dyDescent="0.3"/>
    <row r="332" spans="2:10" ht="15.75" thickBot="1" x14ac:dyDescent="0.3">
      <c r="D332" s="29" t="s">
        <v>121</v>
      </c>
      <c r="E332" s="30" t="s">
        <v>21</v>
      </c>
      <c r="F332" s="31" t="s">
        <v>24</v>
      </c>
      <c r="G332" s="30" t="s">
        <v>26</v>
      </c>
      <c r="H332" s="32" t="s">
        <v>27</v>
      </c>
      <c r="I332" s="33" t="s">
        <v>28</v>
      </c>
      <c r="J332" s="34" t="s">
        <v>29</v>
      </c>
    </row>
    <row r="333" spans="2:10" ht="15.75" thickBot="1" x14ac:dyDescent="0.3">
      <c r="D333" s="76" t="s">
        <v>122</v>
      </c>
      <c r="E333" s="77" t="s">
        <v>125</v>
      </c>
      <c r="F333" s="78" t="str">
        <f t="shared" ref="F333" si="33">_xlfn.CONCAT("400",E333,"003")</f>
        <v>40004003</v>
      </c>
      <c r="G333" s="78" t="s">
        <v>124</v>
      </c>
      <c r="H333" s="79">
        <v>121</v>
      </c>
      <c r="I333" s="80">
        <f t="shared" ref="I333:I396" si="34">$E$21</f>
        <v>1</v>
      </c>
      <c r="J333" s="81">
        <f t="shared" ref="J333:J343" si="35">H333*I333</f>
        <v>121</v>
      </c>
    </row>
    <row r="334" spans="2:10" x14ac:dyDescent="0.25">
      <c r="D334" s="65" t="s">
        <v>130</v>
      </c>
      <c r="E334" s="66" t="s">
        <v>127</v>
      </c>
      <c r="F334" s="36" t="str">
        <f>_xlfn.CONCAT("400",E334,"013")</f>
        <v>40006013</v>
      </c>
      <c r="G334" s="36" t="s">
        <v>124</v>
      </c>
      <c r="H334" s="38">
        <v>151</v>
      </c>
      <c r="I334" s="39">
        <f t="shared" si="34"/>
        <v>1</v>
      </c>
      <c r="J334" s="40">
        <f t="shared" si="35"/>
        <v>151</v>
      </c>
    </row>
    <row r="335" spans="2:10" x14ac:dyDescent="0.25">
      <c r="D335" s="67"/>
      <c r="E335" s="68" t="s">
        <v>129</v>
      </c>
      <c r="F335" s="42" t="str">
        <f t="shared" ref="F335:F337" si="36">_xlfn.CONCAT("400",E335,"013")</f>
        <v>40008013</v>
      </c>
      <c r="G335" s="42" t="s">
        <v>124</v>
      </c>
      <c r="H335" s="44">
        <v>169</v>
      </c>
      <c r="I335" s="45">
        <f t="shared" si="34"/>
        <v>1</v>
      </c>
      <c r="J335" s="46">
        <f t="shared" si="35"/>
        <v>169</v>
      </c>
    </row>
    <row r="336" spans="2:10" x14ac:dyDescent="0.25">
      <c r="D336" s="67"/>
      <c r="E336" s="42">
        <v>10</v>
      </c>
      <c r="F336" s="42" t="str">
        <f t="shared" si="36"/>
        <v>40010013</v>
      </c>
      <c r="G336" s="42" t="s">
        <v>124</v>
      </c>
      <c r="H336" s="44">
        <v>178</v>
      </c>
      <c r="I336" s="45">
        <f t="shared" si="34"/>
        <v>1</v>
      </c>
      <c r="J336" s="46">
        <f t="shared" si="35"/>
        <v>178</v>
      </c>
    </row>
    <row r="337" spans="4:10" ht="15.75" thickBot="1" x14ac:dyDescent="0.3">
      <c r="D337" s="69"/>
      <c r="E337" s="48">
        <v>12</v>
      </c>
      <c r="F337" s="48" t="str">
        <f t="shared" si="36"/>
        <v>40012013</v>
      </c>
      <c r="G337" s="48" t="s">
        <v>124</v>
      </c>
      <c r="H337" s="50">
        <v>184</v>
      </c>
      <c r="I337" s="51">
        <f t="shared" si="34"/>
        <v>1</v>
      </c>
      <c r="J337" s="52">
        <f t="shared" si="35"/>
        <v>184</v>
      </c>
    </row>
    <row r="338" spans="4:10" ht="15.75" thickBot="1" x14ac:dyDescent="0.3">
      <c r="D338" s="82" t="s">
        <v>131</v>
      </c>
      <c r="E338" s="83" t="s">
        <v>125</v>
      </c>
      <c r="F338" s="84" t="str">
        <f>_xlfn.CONCAT("400",E338,"004")</f>
        <v>40004004</v>
      </c>
      <c r="G338" s="84" t="s">
        <v>124</v>
      </c>
      <c r="H338" s="85">
        <v>121</v>
      </c>
      <c r="I338" s="86">
        <f t="shared" si="34"/>
        <v>1</v>
      </c>
      <c r="J338" s="87">
        <f t="shared" si="35"/>
        <v>121</v>
      </c>
    </row>
    <row r="339" spans="4:10" x14ac:dyDescent="0.25">
      <c r="D339" s="65" t="s">
        <v>135</v>
      </c>
      <c r="E339" s="66" t="s">
        <v>127</v>
      </c>
      <c r="F339" s="36" t="str">
        <f>_xlfn.CONCAT("400",E339,"014")</f>
        <v>40006014</v>
      </c>
      <c r="G339" s="36" t="s">
        <v>124</v>
      </c>
      <c r="H339" s="38">
        <v>151</v>
      </c>
      <c r="I339" s="39">
        <f t="shared" si="34"/>
        <v>1</v>
      </c>
      <c r="J339" s="40">
        <f t="shared" si="35"/>
        <v>151</v>
      </c>
    </row>
    <row r="340" spans="4:10" x14ac:dyDescent="0.25">
      <c r="D340" s="67"/>
      <c r="E340" s="68" t="s">
        <v>129</v>
      </c>
      <c r="F340" s="42" t="str">
        <f t="shared" ref="F340:F342" si="37">_xlfn.CONCAT("400",E340,"014")</f>
        <v>40008014</v>
      </c>
      <c r="G340" s="42" t="s">
        <v>124</v>
      </c>
      <c r="H340" s="44">
        <v>169</v>
      </c>
      <c r="I340" s="45">
        <f t="shared" si="34"/>
        <v>1</v>
      </c>
      <c r="J340" s="46">
        <f t="shared" si="35"/>
        <v>169</v>
      </c>
    </row>
    <row r="341" spans="4:10" x14ac:dyDescent="0.25">
      <c r="D341" s="67"/>
      <c r="E341" s="42">
        <v>10</v>
      </c>
      <c r="F341" s="42" t="str">
        <f t="shared" si="37"/>
        <v>40010014</v>
      </c>
      <c r="G341" s="42" t="s">
        <v>124</v>
      </c>
      <c r="H341" s="44">
        <v>187</v>
      </c>
      <c r="I341" s="45">
        <f t="shared" si="34"/>
        <v>1</v>
      </c>
      <c r="J341" s="46">
        <f t="shared" si="35"/>
        <v>187</v>
      </c>
    </row>
    <row r="342" spans="4:10" ht="15.75" thickBot="1" x14ac:dyDescent="0.3">
      <c r="D342" s="69"/>
      <c r="E342" s="48">
        <v>12</v>
      </c>
      <c r="F342" s="48" t="str">
        <f t="shared" si="37"/>
        <v>40012014</v>
      </c>
      <c r="G342" s="48" t="s">
        <v>124</v>
      </c>
      <c r="H342" s="50">
        <v>219</v>
      </c>
      <c r="I342" s="51">
        <f t="shared" si="34"/>
        <v>1</v>
      </c>
      <c r="J342" s="52">
        <f t="shared" si="35"/>
        <v>219</v>
      </c>
    </row>
    <row r="343" spans="4:10" x14ac:dyDescent="0.25">
      <c r="D343" s="70" t="s">
        <v>214</v>
      </c>
      <c r="E343" s="71" t="s">
        <v>125</v>
      </c>
      <c r="F343" s="54">
        <v>41504003</v>
      </c>
      <c r="G343" s="54" t="s">
        <v>124</v>
      </c>
      <c r="H343" s="56">
        <v>195</v>
      </c>
      <c r="I343" s="57">
        <f t="shared" si="34"/>
        <v>1</v>
      </c>
      <c r="J343" s="58">
        <f t="shared" si="35"/>
        <v>195</v>
      </c>
    </row>
    <row r="344" spans="4:10" x14ac:dyDescent="0.25">
      <c r="D344" s="67"/>
      <c r="E344" s="68" t="s">
        <v>127</v>
      </c>
      <c r="F344" s="42" t="s">
        <v>134</v>
      </c>
      <c r="G344" s="42" t="s">
        <v>124</v>
      </c>
      <c r="H344" s="44" t="s">
        <v>134</v>
      </c>
      <c r="I344" s="45">
        <f t="shared" si="34"/>
        <v>1</v>
      </c>
      <c r="J344" s="46" t="s">
        <v>134</v>
      </c>
    </row>
    <row r="345" spans="4:10" x14ac:dyDescent="0.25">
      <c r="D345" s="67"/>
      <c r="E345" s="68" t="s">
        <v>129</v>
      </c>
      <c r="F345" s="42" t="s">
        <v>134</v>
      </c>
      <c r="G345" s="42" t="s">
        <v>124</v>
      </c>
      <c r="H345" s="44" t="s">
        <v>134</v>
      </c>
      <c r="I345" s="45">
        <f t="shared" si="34"/>
        <v>1</v>
      </c>
      <c r="J345" s="46" t="s">
        <v>134</v>
      </c>
    </row>
    <row r="346" spans="4:10" x14ac:dyDescent="0.25">
      <c r="D346" s="67"/>
      <c r="E346" s="42">
        <v>10</v>
      </c>
      <c r="F346" s="42" t="s">
        <v>134</v>
      </c>
      <c r="G346" s="42" t="s">
        <v>124</v>
      </c>
      <c r="H346" s="44" t="s">
        <v>134</v>
      </c>
      <c r="I346" s="45">
        <f t="shared" si="34"/>
        <v>1</v>
      </c>
      <c r="J346" s="46" t="s">
        <v>134</v>
      </c>
    </row>
    <row r="347" spans="4:10" ht="15.75" thickBot="1" x14ac:dyDescent="0.3">
      <c r="D347" s="73"/>
      <c r="E347" s="60">
        <v>12</v>
      </c>
      <c r="F347" s="60" t="s">
        <v>134</v>
      </c>
      <c r="G347" s="60" t="s">
        <v>124</v>
      </c>
      <c r="H347" s="62" t="s">
        <v>134</v>
      </c>
      <c r="I347" s="63">
        <f t="shared" si="34"/>
        <v>1</v>
      </c>
      <c r="J347" s="64" t="s">
        <v>134</v>
      </c>
    </row>
    <row r="348" spans="4:10" x14ac:dyDescent="0.25">
      <c r="D348" s="65" t="s">
        <v>215</v>
      </c>
      <c r="E348" s="66" t="s">
        <v>127</v>
      </c>
      <c r="F348" s="36">
        <v>41506013</v>
      </c>
      <c r="G348" s="36" t="s">
        <v>124</v>
      </c>
      <c r="H348" s="38">
        <v>136</v>
      </c>
      <c r="I348" s="39">
        <f t="shared" si="34"/>
        <v>1</v>
      </c>
      <c r="J348" s="40">
        <f t="shared" ref="J348:J362" si="38">H348*I348</f>
        <v>136</v>
      </c>
    </row>
    <row r="349" spans="4:10" x14ac:dyDescent="0.25">
      <c r="D349" s="67"/>
      <c r="E349" s="68" t="s">
        <v>129</v>
      </c>
      <c r="F349" s="42">
        <v>41508013</v>
      </c>
      <c r="G349" s="42" t="s">
        <v>124</v>
      </c>
      <c r="H349" s="44">
        <v>147</v>
      </c>
      <c r="I349" s="45">
        <f t="shared" si="34"/>
        <v>1</v>
      </c>
      <c r="J349" s="46">
        <f t="shared" si="38"/>
        <v>147</v>
      </c>
    </row>
    <row r="350" spans="4:10" x14ac:dyDescent="0.25">
      <c r="D350" s="67"/>
      <c r="E350" s="68">
        <v>10</v>
      </c>
      <c r="F350" s="42">
        <v>41510013</v>
      </c>
      <c r="G350" s="42" t="s">
        <v>124</v>
      </c>
      <c r="H350" s="44">
        <v>198</v>
      </c>
      <c r="I350" s="45">
        <f t="shared" si="34"/>
        <v>1</v>
      </c>
      <c r="J350" s="46">
        <f t="shared" si="38"/>
        <v>198</v>
      </c>
    </row>
    <row r="351" spans="4:10" ht="15.75" thickBot="1" x14ac:dyDescent="0.3">
      <c r="D351" s="69"/>
      <c r="E351" s="48">
        <v>12</v>
      </c>
      <c r="F351" s="48">
        <v>41512013</v>
      </c>
      <c r="G351" s="48" t="s">
        <v>124</v>
      </c>
      <c r="H351" s="50">
        <v>208</v>
      </c>
      <c r="I351" s="51">
        <f t="shared" si="34"/>
        <v>1</v>
      </c>
      <c r="J351" s="52">
        <f t="shared" si="38"/>
        <v>208</v>
      </c>
    </row>
    <row r="352" spans="4:10" x14ac:dyDescent="0.25">
      <c r="D352" s="70" t="s">
        <v>142</v>
      </c>
      <c r="E352" s="71" t="s">
        <v>125</v>
      </c>
      <c r="F352" s="54" t="str">
        <f>_xlfn.CONCAT("412",E352,"003")</f>
        <v>41204003</v>
      </c>
      <c r="G352" s="54" t="s">
        <v>124</v>
      </c>
      <c r="H352" s="56">
        <v>98</v>
      </c>
      <c r="I352" s="57">
        <f t="shared" si="34"/>
        <v>1</v>
      </c>
      <c r="J352" s="58">
        <f t="shared" si="38"/>
        <v>98</v>
      </c>
    </row>
    <row r="353" spans="4:10" x14ac:dyDescent="0.25">
      <c r="D353" s="67"/>
      <c r="E353" s="68" t="s">
        <v>127</v>
      </c>
      <c r="F353" s="42" t="str">
        <f t="shared" ref="F353:F356" si="39">_xlfn.CONCAT("412",E353,"003")</f>
        <v>41206003</v>
      </c>
      <c r="G353" s="42" t="s">
        <v>124</v>
      </c>
      <c r="H353" s="44">
        <v>102</v>
      </c>
      <c r="I353" s="45">
        <f t="shared" si="34"/>
        <v>1</v>
      </c>
      <c r="J353" s="46">
        <f t="shared" si="38"/>
        <v>102</v>
      </c>
    </row>
    <row r="354" spans="4:10" x14ac:dyDescent="0.25">
      <c r="D354" s="67"/>
      <c r="E354" s="68" t="s">
        <v>129</v>
      </c>
      <c r="F354" s="42" t="str">
        <f t="shared" si="39"/>
        <v>41208003</v>
      </c>
      <c r="G354" s="42" t="s">
        <v>124</v>
      </c>
      <c r="H354" s="44">
        <v>113</v>
      </c>
      <c r="I354" s="45">
        <f t="shared" si="34"/>
        <v>1</v>
      </c>
      <c r="J354" s="46">
        <f t="shared" si="38"/>
        <v>113</v>
      </c>
    </row>
    <row r="355" spans="4:10" x14ac:dyDescent="0.25">
      <c r="D355" s="67"/>
      <c r="E355" s="42">
        <v>10</v>
      </c>
      <c r="F355" s="42" t="str">
        <f t="shared" si="39"/>
        <v>41210003</v>
      </c>
      <c r="G355" s="42" t="s">
        <v>124</v>
      </c>
      <c r="H355" s="44">
        <v>139</v>
      </c>
      <c r="I355" s="45">
        <f t="shared" si="34"/>
        <v>1</v>
      </c>
      <c r="J355" s="46">
        <f t="shared" si="38"/>
        <v>139</v>
      </c>
    </row>
    <row r="356" spans="4:10" ht="15.75" thickBot="1" x14ac:dyDescent="0.3">
      <c r="D356" s="73"/>
      <c r="E356" s="60">
        <v>12</v>
      </c>
      <c r="F356" s="60" t="str">
        <f t="shared" si="39"/>
        <v>41212003</v>
      </c>
      <c r="G356" s="60" t="s">
        <v>124</v>
      </c>
      <c r="H356" s="62">
        <v>147</v>
      </c>
      <c r="I356" s="63">
        <f t="shared" si="34"/>
        <v>1</v>
      </c>
      <c r="J356" s="64">
        <f t="shared" si="38"/>
        <v>147</v>
      </c>
    </row>
    <row r="357" spans="4:10" x14ac:dyDescent="0.25">
      <c r="D357" s="65" t="s">
        <v>143</v>
      </c>
      <c r="E357" s="66" t="s">
        <v>125</v>
      </c>
      <c r="F357" s="36" t="str">
        <f>_xlfn.CONCAT("435",E357,"003")</f>
        <v>43504003</v>
      </c>
      <c r="G357" s="36" t="s">
        <v>124</v>
      </c>
      <c r="H357" s="38">
        <v>5</v>
      </c>
      <c r="I357" s="39">
        <f t="shared" si="34"/>
        <v>1</v>
      </c>
      <c r="J357" s="40">
        <f t="shared" si="38"/>
        <v>5</v>
      </c>
    </row>
    <row r="358" spans="4:10" x14ac:dyDescent="0.25">
      <c r="D358" s="67"/>
      <c r="E358" s="68" t="s">
        <v>127</v>
      </c>
      <c r="F358" s="42" t="str">
        <f t="shared" ref="F358:F361" si="40">_xlfn.CONCAT("435",E358,"003")</f>
        <v>43506003</v>
      </c>
      <c r="G358" s="42" t="s">
        <v>124</v>
      </c>
      <c r="H358" s="44">
        <v>13</v>
      </c>
      <c r="I358" s="45">
        <f t="shared" si="34"/>
        <v>1</v>
      </c>
      <c r="J358" s="46">
        <f t="shared" si="38"/>
        <v>13</v>
      </c>
    </row>
    <row r="359" spans="4:10" x14ac:dyDescent="0.25">
      <c r="D359" s="67"/>
      <c r="E359" s="68" t="s">
        <v>129</v>
      </c>
      <c r="F359" s="42" t="str">
        <f t="shared" si="40"/>
        <v>43508003</v>
      </c>
      <c r="G359" s="42" t="s">
        <v>124</v>
      </c>
      <c r="H359" s="44">
        <v>13</v>
      </c>
      <c r="I359" s="45">
        <f t="shared" si="34"/>
        <v>1</v>
      </c>
      <c r="J359" s="46">
        <f t="shared" si="38"/>
        <v>13</v>
      </c>
    </row>
    <row r="360" spans="4:10" x14ac:dyDescent="0.25">
      <c r="D360" s="67"/>
      <c r="E360" s="42">
        <v>10</v>
      </c>
      <c r="F360" s="42" t="str">
        <f t="shared" si="40"/>
        <v>43510003</v>
      </c>
      <c r="G360" s="42" t="s">
        <v>124</v>
      </c>
      <c r="H360" s="44">
        <v>14</v>
      </c>
      <c r="I360" s="45">
        <f t="shared" si="34"/>
        <v>1</v>
      </c>
      <c r="J360" s="46">
        <f t="shared" si="38"/>
        <v>14</v>
      </c>
    </row>
    <row r="361" spans="4:10" ht="15.75" thickBot="1" x14ac:dyDescent="0.3">
      <c r="D361" s="69"/>
      <c r="E361" s="48">
        <v>12</v>
      </c>
      <c r="F361" s="48" t="str">
        <f t="shared" si="40"/>
        <v>43512003</v>
      </c>
      <c r="G361" s="48" t="s">
        <v>124</v>
      </c>
      <c r="H361" s="50">
        <v>15</v>
      </c>
      <c r="I361" s="51">
        <f t="shared" si="34"/>
        <v>1</v>
      </c>
      <c r="J361" s="52">
        <f t="shared" si="38"/>
        <v>15</v>
      </c>
    </row>
    <row r="362" spans="4:10" x14ac:dyDescent="0.25">
      <c r="D362" s="70" t="s">
        <v>216</v>
      </c>
      <c r="E362" s="71" t="s">
        <v>125</v>
      </c>
      <c r="F362" s="54">
        <v>43005003</v>
      </c>
      <c r="G362" s="54" t="s">
        <v>124</v>
      </c>
      <c r="H362" s="56">
        <v>52</v>
      </c>
      <c r="I362" s="57">
        <f t="shared" si="34"/>
        <v>1</v>
      </c>
      <c r="J362" s="58">
        <f t="shared" si="38"/>
        <v>52</v>
      </c>
    </row>
    <row r="363" spans="4:10" x14ac:dyDescent="0.25">
      <c r="D363" s="67"/>
      <c r="E363" s="68" t="s">
        <v>127</v>
      </c>
      <c r="F363" s="42" t="s">
        <v>134</v>
      </c>
      <c r="G363" s="42" t="s">
        <v>124</v>
      </c>
      <c r="H363" s="44" t="s">
        <v>134</v>
      </c>
      <c r="I363" s="45">
        <f t="shared" si="34"/>
        <v>1</v>
      </c>
      <c r="J363" s="46" t="s">
        <v>134</v>
      </c>
    </row>
    <row r="364" spans="4:10" ht="15.75" thickBot="1" x14ac:dyDescent="0.3">
      <c r="D364" s="73"/>
      <c r="E364" s="88" t="s">
        <v>129</v>
      </c>
      <c r="F364" s="60" t="s">
        <v>134</v>
      </c>
      <c r="G364" s="60" t="s">
        <v>124</v>
      </c>
      <c r="H364" s="62" t="s">
        <v>134</v>
      </c>
      <c r="I364" s="63">
        <f t="shared" si="34"/>
        <v>1</v>
      </c>
      <c r="J364" s="64" t="s">
        <v>134</v>
      </c>
    </row>
    <row r="365" spans="4:10" x14ac:dyDescent="0.25">
      <c r="D365" s="65" t="s">
        <v>217</v>
      </c>
      <c r="E365" s="66" t="s">
        <v>127</v>
      </c>
      <c r="F365" s="36" t="str">
        <f>_xlfn.CONCAT("430",E365,"013")</f>
        <v>43006013</v>
      </c>
      <c r="G365" s="36" t="s">
        <v>124</v>
      </c>
      <c r="H365" s="38">
        <v>80</v>
      </c>
      <c r="I365" s="39">
        <f t="shared" si="34"/>
        <v>1</v>
      </c>
      <c r="J365" s="40">
        <f t="shared" ref="J365:J401" si="41">H365*I365</f>
        <v>80</v>
      </c>
    </row>
    <row r="366" spans="4:10" x14ac:dyDescent="0.25">
      <c r="D366" s="67"/>
      <c r="E366" s="68" t="s">
        <v>129</v>
      </c>
      <c r="F366" s="42" t="str">
        <f t="shared" ref="F366:F368" si="42">_xlfn.CONCAT("430",E366,"013")</f>
        <v>43008013</v>
      </c>
      <c r="G366" s="42" t="s">
        <v>124</v>
      </c>
      <c r="H366" s="44">
        <v>80</v>
      </c>
      <c r="I366" s="45">
        <f t="shared" si="34"/>
        <v>1</v>
      </c>
      <c r="J366" s="46">
        <f t="shared" si="41"/>
        <v>80</v>
      </c>
    </row>
    <row r="367" spans="4:10" x14ac:dyDescent="0.25">
      <c r="D367" s="67"/>
      <c r="E367" s="42">
        <v>10</v>
      </c>
      <c r="F367" s="42" t="str">
        <f t="shared" si="42"/>
        <v>43010013</v>
      </c>
      <c r="G367" s="42" t="s">
        <v>124</v>
      </c>
      <c r="H367" s="44">
        <v>98</v>
      </c>
      <c r="I367" s="45">
        <f t="shared" si="34"/>
        <v>1</v>
      </c>
      <c r="J367" s="46">
        <f t="shared" si="41"/>
        <v>98</v>
      </c>
    </row>
    <row r="368" spans="4:10" ht="15.75" thickBot="1" x14ac:dyDescent="0.3">
      <c r="D368" s="69"/>
      <c r="E368" s="48">
        <v>12</v>
      </c>
      <c r="F368" s="48" t="str">
        <f t="shared" si="42"/>
        <v>43012013</v>
      </c>
      <c r="G368" s="48" t="s">
        <v>124</v>
      </c>
      <c r="H368" s="50">
        <v>98</v>
      </c>
      <c r="I368" s="51">
        <f t="shared" si="34"/>
        <v>1</v>
      </c>
      <c r="J368" s="52">
        <f t="shared" si="41"/>
        <v>98</v>
      </c>
    </row>
    <row r="369" spans="4:10" x14ac:dyDescent="0.25">
      <c r="D369" s="70" t="s">
        <v>148</v>
      </c>
      <c r="E369" s="71" t="s">
        <v>125</v>
      </c>
      <c r="F369" s="54">
        <v>42505003</v>
      </c>
      <c r="G369" s="54" t="s">
        <v>124</v>
      </c>
      <c r="H369" s="56">
        <v>36</v>
      </c>
      <c r="I369" s="57">
        <f t="shared" si="34"/>
        <v>1</v>
      </c>
      <c r="J369" s="58">
        <f t="shared" si="41"/>
        <v>36</v>
      </c>
    </row>
    <row r="370" spans="4:10" x14ac:dyDescent="0.25">
      <c r="D370" s="67"/>
      <c r="E370" s="68" t="s">
        <v>127</v>
      </c>
      <c r="F370" s="42">
        <v>42506003</v>
      </c>
      <c r="G370" s="42" t="s">
        <v>124</v>
      </c>
      <c r="H370" s="44">
        <v>57</v>
      </c>
      <c r="I370" s="45">
        <f t="shared" si="34"/>
        <v>1</v>
      </c>
      <c r="J370" s="46">
        <f t="shared" si="41"/>
        <v>57</v>
      </c>
    </row>
    <row r="371" spans="4:10" x14ac:dyDescent="0.25">
      <c r="D371" s="67"/>
      <c r="E371" s="68" t="s">
        <v>129</v>
      </c>
      <c r="F371" s="42">
        <v>42506003</v>
      </c>
      <c r="G371" s="42" t="s">
        <v>124</v>
      </c>
      <c r="H371" s="44">
        <v>57</v>
      </c>
      <c r="I371" s="45">
        <f t="shared" si="34"/>
        <v>1</v>
      </c>
      <c r="J371" s="46">
        <f t="shared" si="41"/>
        <v>57</v>
      </c>
    </row>
    <row r="372" spans="4:10" x14ac:dyDescent="0.25">
      <c r="D372" s="67"/>
      <c r="E372" s="42">
        <v>10</v>
      </c>
      <c r="F372" s="42">
        <v>42510003</v>
      </c>
      <c r="G372" s="42" t="s">
        <v>124</v>
      </c>
      <c r="H372" s="44">
        <v>87</v>
      </c>
      <c r="I372" s="45">
        <f t="shared" si="34"/>
        <v>1</v>
      </c>
      <c r="J372" s="46">
        <f t="shared" si="41"/>
        <v>87</v>
      </c>
    </row>
    <row r="373" spans="4:10" ht="15.75" thickBot="1" x14ac:dyDescent="0.3">
      <c r="D373" s="73"/>
      <c r="E373" s="60">
        <v>12</v>
      </c>
      <c r="F373" s="60">
        <v>42510003</v>
      </c>
      <c r="G373" s="60" t="s">
        <v>124</v>
      </c>
      <c r="H373" s="62">
        <v>87</v>
      </c>
      <c r="I373" s="63">
        <f t="shared" si="34"/>
        <v>1</v>
      </c>
      <c r="J373" s="64">
        <f t="shared" si="41"/>
        <v>87</v>
      </c>
    </row>
    <row r="374" spans="4:10" x14ac:dyDescent="0.25">
      <c r="D374" s="65" t="s">
        <v>149</v>
      </c>
      <c r="E374" s="66" t="s">
        <v>127</v>
      </c>
      <c r="F374" s="36">
        <v>42506013</v>
      </c>
      <c r="G374" s="36" t="s">
        <v>124</v>
      </c>
      <c r="H374" s="38">
        <v>57</v>
      </c>
      <c r="I374" s="39">
        <f t="shared" si="34"/>
        <v>1</v>
      </c>
      <c r="J374" s="40">
        <f t="shared" si="41"/>
        <v>57</v>
      </c>
    </row>
    <row r="375" spans="4:10" x14ac:dyDescent="0.25">
      <c r="D375" s="67"/>
      <c r="E375" s="68" t="s">
        <v>129</v>
      </c>
      <c r="F375" s="42">
        <v>42506013</v>
      </c>
      <c r="G375" s="42" t="s">
        <v>124</v>
      </c>
      <c r="H375" s="44">
        <v>57</v>
      </c>
      <c r="I375" s="45">
        <f t="shared" si="34"/>
        <v>1</v>
      </c>
      <c r="J375" s="46">
        <f t="shared" si="41"/>
        <v>57</v>
      </c>
    </row>
    <row r="376" spans="4:10" x14ac:dyDescent="0.25">
      <c r="D376" s="67"/>
      <c r="E376" s="42">
        <v>10</v>
      </c>
      <c r="F376" s="42">
        <v>42510013</v>
      </c>
      <c r="G376" s="42" t="s">
        <v>124</v>
      </c>
      <c r="H376" s="44">
        <v>87</v>
      </c>
      <c r="I376" s="45">
        <f t="shared" si="34"/>
        <v>1</v>
      </c>
      <c r="J376" s="46">
        <f t="shared" si="41"/>
        <v>87</v>
      </c>
    </row>
    <row r="377" spans="4:10" ht="15.75" thickBot="1" x14ac:dyDescent="0.3">
      <c r="D377" s="69"/>
      <c r="E377" s="48">
        <v>12</v>
      </c>
      <c r="F377" s="48">
        <v>42510013</v>
      </c>
      <c r="G377" s="48" t="s">
        <v>124</v>
      </c>
      <c r="H377" s="50">
        <v>87</v>
      </c>
      <c r="I377" s="51">
        <f t="shared" si="34"/>
        <v>1</v>
      </c>
      <c r="J377" s="52">
        <f t="shared" si="41"/>
        <v>87</v>
      </c>
    </row>
    <row r="378" spans="4:10" x14ac:dyDescent="0.25">
      <c r="D378" s="70" t="s">
        <v>150</v>
      </c>
      <c r="E378" s="71" t="s">
        <v>125</v>
      </c>
      <c r="F378" s="54">
        <v>80205001</v>
      </c>
      <c r="G378" s="54" t="s">
        <v>124</v>
      </c>
      <c r="H378" s="56">
        <v>8</v>
      </c>
      <c r="I378" s="57">
        <f t="shared" si="34"/>
        <v>1</v>
      </c>
      <c r="J378" s="58">
        <f t="shared" si="41"/>
        <v>8</v>
      </c>
    </row>
    <row r="379" spans="4:10" x14ac:dyDescent="0.25">
      <c r="D379" s="67"/>
      <c r="E379" s="68" t="s">
        <v>127</v>
      </c>
      <c r="F379" s="42">
        <v>80206001</v>
      </c>
      <c r="G379" s="42" t="s">
        <v>124</v>
      </c>
      <c r="H379" s="44">
        <v>8</v>
      </c>
      <c r="I379" s="45">
        <f t="shared" si="34"/>
        <v>1</v>
      </c>
      <c r="J379" s="46">
        <f t="shared" si="41"/>
        <v>8</v>
      </c>
    </row>
    <row r="380" spans="4:10" x14ac:dyDescent="0.25">
      <c r="D380" s="67"/>
      <c r="E380" s="68" t="s">
        <v>129</v>
      </c>
      <c r="F380" s="42">
        <v>80206001</v>
      </c>
      <c r="G380" s="42" t="s">
        <v>124</v>
      </c>
      <c r="H380" s="44">
        <v>8</v>
      </c>
      <c r="I380" s="45">
        <f t="shared" si="34"/>
        <v>1</v>
      </c>
      <c r="J380" s="46">
        <f t="shared" si="41"/>
        <v>8</v>
      </c>
    </row>
    <row r="381" spans="4:10" x14ac:dyDescent="0.25">
      <c r="D381" s="67"/>
      <c r="E381" s="42">
        <v>10</v>
      </c>
      <c r="F381" s="42">
        <v>80207001</v>
      </c>
      <c r="G381" s="42" t="s">
        <v>124</v>
      </c>
      <c r="H381" s="44">
        <v>9</v>
      </c>
      <c r="I381" s="45">
        <f t="shared" si="34"/>
        <v>1</v>
      </c>
      <c r="J381" s="46">
        <f t="shared" si="41"/>
        <v>9</v>
      </c>
    </row>
    <row r="382" spans="4:10" ht="15.75" thickBot="1" x14ac:dyDescent="0.3">
      <c r="D382" s="73"/>
      <c r="E382" s="60">
        <v>12</v>
      </c>
      <c r="F382" s="60">
        <v>80207001</v>
      </c>
      <c r="G382" s="60" t="s">
        <v>124</v>
      </c>
      <c r="H382" s="62">
        <v>9</v>
      </c>
      <c r="I382" s="63">
        <f t="shared" si="34"/>
        <v>1</v>
      </c>
      <c r="J382" s="64">
        <f t="shared" si="41"/>
        <v>9</v>
      </c>
    </row>
    <row r="383" spans="4:10" x14ac:dyDescent="0.25">
      <c r="D383" s="65" t="s">
        <v>151</v>
      </c>
      <c r="E383" s="66" t="s">
        <v>127</v>
      </c>
      <c r="F383" s="36">
        <v>80206010</v>
      </c>
      <c r="G383" s="36" t="s">
        <v>124</v>
      </c>
      <c r="H383" s="38">
        <v>8</v>
      </c>
      <c r="I383" s="39">
        <f t="shared" si="34"/>
        <v>1</v>
      </c>
      <c r="J383" s="40">
        <f t="shared" si="41"/>
        <v>8</v>
      </c>
    </row>
    <row r="384" spans="4:10" x14ac:dyDescent="0.25">
      <c r="D384" s="67"/>
      <c r="E384" s="68" t="s">
        <v>129</v>
      </c>
      <c r="F384" s="42">
        <v>80206010</v>
      </c>
      <c r="G384" s="42" t="s">
        <v>124</v>
      </c>
      <c r="H384" s="44">
        <v>8</v>
      </c>
      <c r="I384" s="45">
        <f t="shared" si="34"/>
        <v>1</v>
      </c>
      <c r="J384" s="46">
        <f t="shared" si="41"/>
        <v>8</v>
      </c>
    </row>
    <row r="385" spans="4:10" x14ac:dyDescent="0.25">
      <c r="D385" s="67"/>
      <c r="E385" s="42">
        <v>10</v>
      </c>
      <c r="F385" s="42">
        <v>80207010</v>
      </c>
      <c r="G385" s="42" t="s">
        <v>124</v>
      </c>
      <c r="H385" s="44">
        <v>9</v>
      </c>
      <c r="I385" s="45">
        <f t="shared" si="34"/>
        <v>1</v>
      </c>
      <c r="J385" s="46">
        <f t="shared" si="41"/>
        <v>9</v>
      </c>
    </row>
    <row r="386" spans="4:10" ht="15.75" thickBot="1" x14ac:dyDescent="0.3">
      <c r="D386" s="69"/>
      <c r="E386" s="48">
        <v>12</v>
      </c>
      <c r="F386" s="48">
        <v>80207010</v>
      </c>
      <c r="G386" s="48" t="s">
        <v>124</v>
      </c>
      <c r="H386" s="50">
        <v>9</v>
      </c>
      <c r="I386" s="51">
        <f t="shared" si="34"/>
        <v>1</v>
      </c>
      <c r="J386" s="52">
        <f t="shared" si="41"/>
        <v>9</v>
      </c>
    </row>
    <row r="387" spans="4:10" x14ac:dyDescent="0.25">
      <c r="D387" s="70" t="s">
        <v>152</v>
      </c>
      <c r="E387" s="71" t="s">
        <v>125</v>
      </c>
      <c r="F387" s="54">
        <v>81805001</v>
      </c>
      <c r="G387" s="54" t="s">
        <v>124</v>
      </c>
      <c r="H387" s="56">
        <v>5</v>
      </c>
      <c r="I387" s="57">
        <f t="shared" si="34"/>
        <v>1</v>
      </c>
      <c r="J387" s="58">
        <f t="shared" si="41"/>
        <v>5</v>
      </c>
    </row>
    <row r="388" spans="4:10" x14ac:dyDescent="0.25">
      <c r="D388" s="67"/>
      <c r="E388" s="68" t="s">
        <v>127</v>
      </c>
      <c r="F388" s="42">
        <v>81806001</v>
      </c>
      <c r="G388" s="42" t="s">
        <v>124</v>
      </c>
      <c r="H388" s="44">
        <v>5</v>
      </c>
      <c r="I388" s="45">
        <f t="shared" si="34"/>
        <v>1</v>
      </c>
      <c r="J388" s="46">
        <f t="shared" si="41"/>
        <v>5</v>
      </c>
    </row>
    <row r="389" spans="4:10" x14ac:dyDescent="0.25">
      <c r="D389" s="67"/>
      <c r="E389" s="68" t="s">
        <v>129</v>
      </c>
      <c r="F389" s="42">
        <v>81806001</v>
      </c>
      <c r="G389" s="42" t="s">
        <v>124</v>
      </c>
      <c r="H389" s="44">
        <v>5</v>
      </c>
      <c r="I389" s="45">
        <f t="shared" si="34"/>
        <v>1</v>
      </c>
      <c r="J389" s="46">
        <f t="shared" si="41"/>
        <v>5</v>
      </c>
    </row>
    <row r="390" spans="4:10" x14ac:dyDescent="0.25">
      <c r="D390" s="67"/>
      <c r="E390" s="42">
        <v>10</v>
      </c>
      <c r="F390" s="42">
        <v>81807001</v>
      </c>
      <c r="G390" s="42" t="s">
        <v>124</v>
      </c>
      <c r="H390" s="44">
        <v>5</v>
      </c>
      <c r="I390" s="45">
        <f t="shared" si="34"/>
        <v>1</v>
      </c>
      <c r="J390" s="46">
        <f t="shared" si="41"/>
        <v>5</v>
      </c>
    </row>
    <row r="391" spans="4:10" ht="15.75" thickBot="1" x14ac:dyDescent="0.3">
      <c r="D391" s="73"/>
      <c r="E391" s="60">
        <v>12</v>
      </c>
      <c r="F391" s="60">
        <v>81807001</v>
      </c>
      <c r="G391" s="60" t="s">
        <v>124</v>
      </c>
      <c r="H391" s="62">
        <v>7</v>
      </c>
      <c r="I391" s="63">
        <f t="shared" si="34"/>
        <v>1</v>
      </c>
      <c r="J391" s="64">
        <f t="shared" si="41"/>
        <v>7</v>
      </c>
    </row>
    <row r="392" spans="4:10" x14ac:dyDescent="0.25">
      <c r="D392" s="65" t="s">
        <v>218</v>
      </c>
      <c r="E392" s="66" t="s">
        <v>125</v>
      </c>
      <c r="F392" s="36">
        <v>42510100</v>
      </c>
      <c r="G392" s="36" t="s">
        <v>124</v>
      </c>
      <c r="H392" s="38">
        <v>94</v>
      </c>
      <c r="I392" s="39">
        <f t="shared" si="34"/>
        <v>1</v>
      </c>
      <c r="J392" s="40">
        <f t="shared" si="41"/>
        <v>94</v>
      </c>
    </row>
    <row r="393" spans="4:10" x14ac:dyDescent="0.25">
      <c r="D393" s="67"/>
      <c r="E393" s="68" t="s">
        <v>127</v>
      </c>
      <c r="F393" s="42">
        <v>42510100</v>
      </c>
      <c r="G393" s="42" t="s">
        <v>124</v>
      </c>
      <c r="H393" s="44">
        <v>94</v>
      </c>
      <c r="I393" s="45">
        <f t="shared" si="34"/>
        <v>1</v>
      </c>
      <c r="J393" s="46">
        <f t="shared" si="41"/>
        <v>94</v>
      </c>
    </row>
    <row r="394" spans="4:10" x14ac:dyDescent="0.25">
      <c r="D394" s="67"/>
      <c r="E394" s="68" t="s">
        <v>129</v>
      </c>
      <c r="F394" s="42">
        <v>42510100</v>
      </c>
      <c r="G394" s="42" t="s">
        <v>124</v>
      </c>
      <c r="H394" s="44">
        <v>94</v>
      </c>
      <c r="I394" s="45">
        <f t="shared" si="34"/>
        <v>1</v>
      </c>
      <c r="J394" s="46">
        <f t="shared" si="41"/>
        <v>94</v>
      </c>
    </row>
    <row r="395" spans="4:10" x14ac:dyDescent="0.25">
      <c r="D395" s="67"/>
      <c r="E395" s="42">
        <v>10</v>
      </c>
      <c r="F395" s="42">
        <v>42510100</v>
      </c>
      <c r="G395" s="42" t="s">
        <v>124</v>
      </c>
      <c r="H395" s="44">
        <v>94</v>
      </c>
      <c r="I395" s="45">
        <f t="shared" si="34"/>
        <v>1</v>
      </c>
      <c r="J395" s="46">
        <f t="shared" si="41"/>
        <v>94</v>
      </c>
    </row>
    <row r="396" spans="4:10" ht="15.75" thickBot="1" x14ac:dyDescent="0.3">
      <c r="D396" s="69"/>
      <c r="E396" s="48">
        <v>12</v>
      </c>
      <c r="F396" s="48">
        <v>42510100</v>
      </c>
      <c r="G396" s="48" t="s">
        <v>124</v>
      </c>
      <c r="H396" s="50">
        <v>94</v>
      </c>
      <c r="I396" s="51">
        <f t="shared" si="34"/>
        <v>1</v>
      </c>
      <c r="J396" s="52">
        <f t="shared" si="41"/>
        <v>94</v>
      </c>
    </row>
    <row r="397" spans="4:10" x14ac:dyDescent="0.25">
      <c r="D397" s="70" t="s">
        <v>219</v>
      </c>
      <c r="E397" s="71" t="s">
        <v>125</v>
      </c>
      <c r="F397" s="54">
        <v>42512100</v>
      </c>
      <c r="G397" s="54" t="s">
        <v>124</v>
      </c>
      <c r="H397" s="56">
        <v>129</v>
      </c>
      <c r="I397" s="57">
        <f t="shared" ref="I397:I401" si="43">$E$21</f>
        <v>1</v>
      </c>
      <c r="J397" s="58">
        <f t="shared" si="41"/>
        <v>129</v>
      </c>
    </row>
    <row r="398" spans="4:10" x14ac:dyDescent="0.25">
      <c r="D398" s="67"/>
      <c r="E398" s="68" t="s">
        <v>127</v>
      </c>
      <c r="F398" s="42">
        <v>42512100</v>
      </c>
      <c r="G398" s="42" t="s">
        <v>124</v>
      </c>
      <c r="H398" s="44">
        <v>129</v>
      </c>
      <c r="I398" s="45">
        <f t="shared" si="43"/>
        <v>1</v>
      </c>
      <c r="J398" s="46">
        <f t="shared" si="41"/>
        <v>129</v>
      </c>
    </row>
    <row r="399" spans="4:10" x14ac:dyDescent="0.25">
      <c r="D399" s="67"/>
      <c r="E399" s="68" t="s">
        <v>129</v>
      </c>
      <c r="F399" s="42">
        <v>42512100</v>
      </c>
      <c r="G399" s="42" t="s">
        <v>124</v>
      </c>
      <c r="H399" s="44">
        <v>129</v>
      </c>
      <c r="I399" s="45">
        <f t="shared" si="43"/>
        <v>1</v>
      </c>
      <c r="J399" s="46">
        <f t="shared" si="41"/>
        <v>129</v>
      </c>
    </row>
    <row r="400" spans="4:10" x14ac:dyDescent="0.25">
      <c r="D400" s="67"/>
      <c r="E400" s="42">
        <v>10</v>
      </c>
      <c r="F400" s="42">
        <v>42512100</v>
      </c>
      <c r="G400" s="42" t="s">
        <v>124</v>
      </c>
      <c r="H400" s="44">
        <v>129</v>
      </c>
      <c r="I400" s="45">
        <f t="shared" si="43"/>
        <v>1</v>
      </c>
      <c r="J400" s="46">
        <f t="shared" si="41"/>
        <v>129</v>
      </c>
    </row>
    <row r="401" spans="2:10" ht="15.75" thickBot="1" x14ac:dyDescent="0.3">
      <c r="D401" s="69"/>
      <c r="E401" s="48">
        <v>12</v>
      </c>
      <c r="F401" s="48">
        <v>42512100</v>
      </c>
      <c r="G401" s="48" t="s">
        <v>124</v>
      </c>
      <c r="H401" s="50">
        <v>129</v>
      </c>
      <c r="I401" s="51">
        <f t="shared" si="43"/>
        <v>1</v>
      </c>
      <c r="J401" s="52">
        <f t="shared" si="41"/>
        <v>129</v>
      </c>
    </row>
    <row r="404" spans="2:10" ht="30" x14ac:dyDescent="0.4">
      <c r="B404" s="26" t="s">
        <v>220</v>
      </c>
      <c r="C404" s="26"/>
      <c r="D404" s="26"/>
      <c r="E404" s="26"/>
      <c r="F404" s="26"/>
      <c r="G404" s="26"/>
      <c r="H404" s="26"/>
      <c r="I404" s="26"/>
      <c r="J404" s="26"/>
    </row>
    <row r="405" spans="2:10" ht="15.75" thickBot="1" x14ac:dyDescent="0.3"/>
    <row r="406" spans="2:10" ht="15.75" thickBot="1" x14ac:dyDescent="0.3">
      <c r="B406" s="29" t="s">
        <v>21</v>
      </c>
      <c r="C406" s="30" t="s">
        <v>22</v>
      </c>
      <c r="D406" s="30" t="s">
        <v>23</v>
      </c>
      <c r="E406" s="31" t="s">
        <v>24</v>
      </c>
      <c r="F406" s="30" t="s">
        <v>25</v>
      </c>
      <c r="G406" s="30" t="s">
        <v>26</v>
      </c>
      <c r="H406" s="32" t="s">
        <v>27</v>
      </c>
      <c r="I406" s="33" t="s">
        <v>28</v>
      </c>
      <c r="J406" s="34" t="s">
        <v>29</v>
      </c>
    </row>
    <row r="407" spans="2:10" x14ac:dyDescent="0.25">
      <c r="B407" s="35" t="s">
        <v>36</v>
      </c>
      <c r="C407" s="36" t="s">
        <v>221</v>
      </c>
      <c r="D407" s="36" t="s">
        <v>32</v>
      </c>
      <c r="E407" s="36" t="s">
        <v>222</v>
      </c>
      <c r="F407" s="37" t="s">
        <v>223</v>
      </c>
      <c r="G407" s="36" t="s">
        <v>35</v>
      </c>
      <c r="H407" s="38">
        <v>91</v>
      </c>
      <c r="I407" s="39">
        <f t="shared" ref="I407:I437" si="44">$E$21</f>
        <v>1</v>
      </c>
      <c r="J407" s="40">
        <f>H407*I407</f>
        <v>91</v>
      </c>
    </row>
    <row r="408" spans="2:10" x14ac:dyDescent="0.25">
      <c r="B408" s="41" t="s">
        <v>39</v>
      </c>
      <c r="C408" s="42" t="s">
        <v>221</v>
      </c>
      <c r="D408" s="42" t="s">
        <v>32</v>
      </c>
      <c r="E408" s="42" t="s">
        <v>224</v>
      </c>
      <c r="F408" s="43" t="s">
        <v>225</v>
      </c>
      <c r="G408" s="42" t="s">
        <v>35</v>
      </c>
      <c r="H408" s="44">
        <v>121</v>
      </c>
      <c r="I408" s="45">
        <f t="shared" si="44"/>
        <v>1</v>
      </c>
      <c r="J408" s="46">
        <f>H408*I408</f>
        <v>121</v>
      </c>
    </row>
    <row r="409" spans="2:10" ht="15.75" thickBot="1" x14ac:dyDescent="0.3">
      <c r="B409" s="47" t="s">
        <v>45</v>
      </c>
      <c r="C409" s="48" t="s">
        <v>221</v>
      </c>
      <c r="D409" s="48" t="s">
        <v>32</v>
      </c>
      <c r="E409" s="48" t="s">
        <v>226</v>
      </c>
      <c r="F409" s="49" t="s">
        <v>227</v>
      </c>
      <c r="G409" s="48" t="s">
        <v>35</v>
      </c>
      <c r="H409" s="50">
        <v>218</v>
      </c>
      <c r="I409" s="51">
        <f t="shared" si="44"/>
        <v>1</v>
      </c>
      <c r="J409" s="52">
        <f>H409*I409</f>
        <v>218</v>
      </c>
    </row>
    <row r="410" spans="2:10" x14ac:dyDescent="0.25">
      <c r="B410" s="53" t="s">
        <v>36</v>
      </c>
      <c r="C410" s="54" t="s">
        <v>221</v>
      </c>
      <c r="D410" s="54" t="s">
        <v>48</v>
      </c>
      <c r="E410" s="54" t="s">
        <v>228</v>
      </c>
      <c r="F410" s="55" t="s">
        <v>229</v>
      </c>
      <c r="G410" s="54" t="s">
        <v>35</v>
      </c>
      <c r="H410" s="56">
        <v>91</v>
      </c>
      <c r="I410" s="57">
        <f t="shared" si="44"/>
        <v>1</v>
      </c>
      <c r="J410" s="58">
        <f t="shared" ref="J410:J413" si="45">H410*I410</f>
        <v>91</v>
      </c>
    </row>
    <row r="411" spans="2:10" x14ac:dyDescent="0.25">
      <c r="B411" s="41" t="s">
        <v>39</v>
      </c>
      <c r="C411" s="42" t="s">
        <v>221</v>
      </c>
      <c r="D411" s="42" t="s">
        <v>48</v>
      </c>
      <c r="E411" s="42" t="s">
        <v>230</v>
      </c>
      <c r="F411" s="43" t="s">
        <v>231</v>
      </c>
      <c r="G411" s="42" t="s">
        <v>35</v>
      </c>
      <c r="H411" s="44">
        <v>121</v>
      </c>
      <c r="I411" s="45">
        <f t="shared" si="44"/>
        <v>1</v>
      </c>
      <c r="J411" s="46">
        <f t="shared" si="45"/>
        <v>121</v>
      </c>
    </row>
    <row r="412" spans="2:10" x14ac:dyDescent="0.25">
      <c r="B412" s="41" t="s">
        <v>42</v>
      </c>
      <c r="C412" s="42" t="s">
        <v>221</v>
      </c>
      <c r="D412" s="42" t="s">
        <v>48</v>
      </c>
      <c r="E412" s="42" t="s">
        <v>232</v>
      </c>
      <c r="F412" s="43" t="s">
        <v>233</v>
      </c>
      <c r="G412" s="42" t="s">
        <v>35</v>
      </c>
      <c r="H412" s="44">
        <v>158</v>
      </c>
      <c r="I412" s="45">
        <f t="shared" si="44"/>
        <v>1</v>
      </c>
      <c r="J412" s="46">
        <f t="shared" si="45"/>
        <v>158</v>
      </c>
    </row>
    <row r="413" spans="2:10" ht="15.75" thickBot="1" x14ac:dyDescent="0.3">
      <c r="B413" s="59" t="s">
        <v>45</v>
      </c>
      <c r="C413" s="60" t="s">
        <v>221</v>
      </c>
      <c r="D413" s="60" t="s">
        <v>48</v>
      </c>
      <c r="E413" s="60" t="s">
        <v>234</v>
      </c>
      <c r="F413" s="61" t="s">
        <v>235</v>
      </c>
      <c r="G413" s="60" t="s">
        <v>35</v>
      </c>
      <c r="H413" s="62">
        <v>218</v>
      </c>
      <c r="I413" s="63">
        <f t="shared" si="44"/>
        <v>1</v>
      </c>
      <c r="J413" s="64">
        <f t="shared" si="45"/>
        <v>218</v>
      </c>
    </row>
    <row r="414" spans="2:10" x14ac:dyDescent="0.25">
      <c r="B414" s="35" t="s">
        <v>36</v>
      </c>
      <c r="C414" s="36" t="s">
        <v>236</v>
      </c>
      <c r="D414" s="36" t="s">
        <v>32</v>
      </c>
      <c r="E414" s="36" t="s">
        <v>237</v>
      </c>
      <c r="F414" s="37" t="s">
        <v>238</v>
      </c>
      <c r="G414" s="36" t="s">
        <v>35</v>
      </c>
      <c r="H414" s="38">
        <v>108</v>
      </c>
      <c r="I414" s="39">
        <f t="shared" si="44"/>
        <v>1</v>
      </c>
      <c r="J414" s="40">
        <f>H414*I414</f>
        <v>108</v>
      </c>
    </row>
    <row r="415" spans="2:10" x14ac:dyDescent="0.25">
      <c r="B415" s="41" t="s">
        <v>39</v>
      </c>
      <c r="C415" s="42" t="s">
        <v>236</v>
      </c>
      <c r="D415" s="42" t="s">
        <v>32</v>
      </c>
      <c r="E415" s="42" t="s">
        <v>239</v>
      </c>
      <c r="F415" s="43" t="s">
        <v>240</v>
      </c>
      <c r="G415" s="42" t="s">
        <v>35</v>
      </c>
      <c r="H415" s="44">
        <v>130</v>
      </c>
      <c r="I415" s="45">
        <f t="shared" si="44"/>
        <v>1</v>
      </c>
      <c r="J415" s="46">
        <f>H415*I415</f>
        <v>130</v>
      </c>
    </row>
    <row r="416" spans="2:10" x14ac:dyDescent="0.25">
      <c r="B416" s="41" t="s">
        <v>42</v>
      </c>
      <c r="C416" s="42" t="s">
        <v>236</v>
      </c>
      <c r="D416" s="42" t="s">
        <v>32</v>
      </c>
      <c r="E416" s="42" t="s">
        <v>241</v>
      </c>
      <c r="F416" s="43" t="s">
        <v>242</v>
      </c>
      <c r="G416" s="42" t="s">
        <v>35</v>
      </c>
      <c r="H416" s="44">
        <v>179</v>
      </c>
      <c r="I416" s="45">
        <f t="shared" si="44"/>
        <v>1</v>
      </c>
      <c r="J416" s="46">
        <f>H416*I416</f>
        <v>179</v>
      </c>
    </row>
    <row r="417" spans="2:10" ht="15.75" thickBot="1" x14ac:dyDescent="0.3">
      <c r="B417" s="47" t="s">
        <v>45</v>
      </c>
      <c r="C417" s="48" t="s">
        <v>236</v>
      </c>
      <c r="D417" s="48" t="s">
        <v>32</v>
      </c>
      <c r="E417" s="48" t="s">
        <v>243</v>
      </c>
      <c r="F417" s="49" t="s">
        <v>244</v>
      </c>
      <c r="G417" s="48" t="s">
        <v>35</v>
      </c>
      <c r="H417" s="50">
        <v>252</v>
      </c>
      <c r="I417" s="51">
        <f t="shared" si="44"/>
        <v>1</v>
      </c>
      <c r="J417" s="52">
        <f>H417*I417</f>
        <v>252</v>
      </c>
    </row>
    <row r="418" spans="2:10" x14ac:dyDescent="0.25">
      <c r="B418" s="53" t="s">
        <v>36</v>
      </c>
      <c r="C418" s="54" t="s">
        <v>236</v>
      </c>
      <c r="D418" s="54" t="s">
        <v>48</v>
      </c>
      <c r="E418" s="54" t="s">
        <v>245</v>
      </c>
      <c r="F418" s="55" t="s">
        <v>246</v>
      </c>
      <c r="G418" s="54" t="s">
        <v>35</v>
      </c>
      <c r="H418" s="56">
        <v>108</v>
      </c>
      <c r="I418" s="57">
        <f t="shared" si="44"/>
        <v>1</v>
      </c>
      <c r="J418" s="58">
        <f t="shared" ref="J418:J421" si="46">H418*I418</f>
        <v>108</v>
      </c>
    </row>
    <row r="419" spans="2:10" x14ac:dyDescent="0.25">
      <c r="B419" s="41" t="s">
        <v>39</v>
      </c>
      <c r="C419" s="42" t="s">
        <v>236</v>
      </c>
      <c r="D419" s="42" t="s">
        <v>48</v>
      </c>
      <c r="E419" s="42" t="s">
        <v>247</v>
      </c>
      <c r="F419" s="43" t="s">
        <v>248</v>
      </c>
      <c r="G419" s="42" t="s">
        <v>35</v>
      </c>
      <c r="H419" s="44">
        <v>130</v>
      </c>
      <c r="I419" s="45">
        <f t="shared" si="44"/>
        <v>1</v>
      </c>
      <c r="J419" s="46">
        <f t="shared" si="46"/>
        <v>130</v>
      </c>
    </row>
    <row r="420" spans="2:10" x14ac:dyDescent="0.25">
      <c r="B420" s="41" t="s">
        <v>42</v>
      </c>
      <c r="C420" s="42" t="s">
        <v>236</v>
      </c>
      <c r="D420" s="42" t="s">
        <v>48</v>
      </c>
      <c r="E420" s="42" t="s">
        <v>249</v>
      </c>
      <c r="F420" s="43" t="s">
        <v>250</v>
      </c>
      <c r="G420" s="42" t="s">
        <v>35</v>
      </c>
      <c r="H420" s="44">
        <v>179</v>
      </c>
      <c r="I420" s="45">
        <f t="shared" si="44"/>
        <v>1</v>
      </c>
      <c r="J420" s="46">
        <f t="shared" si="46"/>
        <v>179</v>
      </c>
    </row>
    <row r="421" spans="2:10" ht="15.75" thickBot="1" x14ac:dyDescent="0.3">
      <c r="B421" s="59" t="s">
        <v>45</v>
      </c>
      <c r="C421" s="60" t="s">
        <v>236</v>
      </c>
      <c r="D421" s="60" t="s">
        <v>48</v>
      </c>
      <c r="E421" s="60" t="s">
        <v>251</v>
      </c>
      <c r="F421" s="61" t="s">
        <v>252</v>
      </c>
      <c r="G421" s="60" t="s">
        <v>35</v>
      </c>
      <c r="H421" s="62">
        <v>252</v>
      </c>
      <c r="I421" s="63">
        <f t="shared" si="44"/>
        <v>1</v>
      </c>
      <c r="J421" s="64">
        <f t="shared" si="46"/>
        <v>252</v>
      </c>
    </row>
    <row r="422" spans="2:10" x14ac:dyDescent="0.25">
      <c r="B422" s="35" t="s">
        <v>36</v>
      </c>
      <c r="C422" s="36" t="s">
        <v>81</v>
      </c>
      <c r="D422" s="36" t="s">
        <v>32</v>
      </c>
      <c r="E422" s="36" t="s">
        <v>253</v>
      </c>
      <c r="F422" s="37" t="s">
        <v>254</v>
      </c>
      <c r="G422" s="36" t="s">
        <v>35</v>
      </c>
      <c r="H422" s="38">
        <v>152</v>
      </c>
      <c r="I422" s="39">
        <f t="shared" si="44"/>
        <v>1</v>
      </c>
      <c r="J422" s="40">
        <f>H422*I422</f>
        <v>152</v>
      </c>
    </row>
    <row r="423" spans="2:10" x14ac:dyDescent="0.25">
      <c r="B423" s="41" t="s">
        <v>39</v>
      </c>
      <c r="C423" s="42" t="s">
        <v>81</v>
      </c>
      <c r="D423" s="42" t="s">
        <v>32</v>
      </c>
      <c r="E423" s="42" t="s">
        <v>255</v>
      </c>
      <c r="F423" s="43" t="s">
        <v>256</v>
      </c>
      <c r="G423" s="42" t="s">
        <v>35</v>
      </c>
      <c r="H423" s="44">
        <v>191</v>
      </c>
      <c r="I423" s="45">
        <f t="shared" si="44"/>
        <v>1</v>
      </c>
      <c r="J423" s="46">
        <f>H423*I423</f>
        <v>191</v>
      </c>
    </row>
    <row r="424" spans="2:10" x14ac:dyDescent="0.25">
      <c r="B424" s="41" t="s">
        <v>42</v>
      </c>
      <c r="C424" s="42" t="s">
        <v>81</v>
      </c>
      <c r="D424" s="42" t="s">
        <v>32</v>
      </c>
      <c r="E424" s="42" t="s">
        <v>257</v>
      </c>
      <c r="F424" s="43" t="s">
        <v>258</v>
      </c>
      <c r="G424" s="42" t="s">
        <v>35</v>
      </c>
      <c r="H424" s="44">
        <v>268</v>
      </c>
      <c r="I424" s="45">
        <f t="shared" si="44"/>
        <v>1</v>
      </c>
      <c r="J424" s="46">
        <f>H424*I424</f>
        <v>268</v>
      </c>
    </row>
    <row r="425" spans="2:10" ht="15.75" thickBot="1" x14ac:dyDescent="0.3">
      <c r="B425" s="47" t="s">
        <v>45</v>
      </c>
      <c r="C425" s="48" t="s">
        <v>81</v>
      </c>
      <c r="D425" s="48" t="s">
        <v>32</v>
      </c>
      <c r="E425" s="48" t="s">
        <v>259</v>
      </c>
      <c r="F425" s="49" t="s">
        <v>260</v>
      </c>
      <c r="G425" s="48" t="s">
        <v>35</v>
      </c>
      <c r="H425" s="50">
        <v>310</v>
      </c>
      <c r="I425" s="51">
        <f t="shared" si="44"/>
        <v>1</v>
      </c>
      <c r="J425" s="52">
        <f>H425*I425</f>
        <v>310</v>
      </c>
    </row>
    <row r="426" spans="2:10" x14ac:dyDescent="0.25">
      <c r="B426" s="53" t="s">
        <v>36</v>
      </c>
      <c r="C426" s="54" t="s">
        <v>81</v>
      </c>
      <c r="D426" s="54" t="s">
        <v>48</v>
      </c>
      <c r="E426" s="54" t="s">
        <v>261</v>
      </c>
      <c r="F426" s="55" t="s">
        <v>262</v>
      </c>
      <c r="G426" s="54" t="s">
        <v>35</v>
      </c>
      <c r="H426" s="56">
        <v>152</v>
      </c>
      <c r="I426" s="57">
        <f t="shared" si="44"/>
        <v>1</v>
      </c>
      <c r="J426" s="58">
        <f t="shared" ref="J426:J429" si="47">H426*I426</f>
        <v>152</v>
      </c>
    </row>
    <row r="427" spans="2:10" x14ac:dyDescent="0.25">
      <c r="B427" s="41" t="s">
        <v>39</v>
      </c>
      <c r="C427" s="42" t="s">
        <v>81</v>
      </c>
      <c r="D427" s="42" t="s">
        <v>48</v>
      </c>
      <c r="E427" s="42" t="s">
        <v>263</v>
      </c>
      <c r="F427" s="43" t="s">
        <v>264</v>
      </c>
      <c r="G427" s="42" t="s">
        <v>35</v>
      </c>
      <c r="H427" s="44">
        <v>191</v>
      </c>
      <c r="I427" s="45">
        <f t="shared" si="44"/>
        <v>1</v>
      </c>
      <c r="J427" s="46">
        <f t="shared" si="47"/>
        <v>191</v>
      </c>
    </row>
    <row r="428" spans="2:10" x14ac:dyDescent="0.25">
      <c r="B428" s="41" t="s">
        <v>42</v>
      </c>
      <c r="C428" s="42" t="s">
        <v>81</v>
      </c>
      <c r="D428" s="42" t="s">
        <v>48</v>
      </c>
      <c r="E428" s="42" t="s">
        <v>265</v>
      </c>
      <c r="F428" s="43" t="s">
        <v>266</v>
      </c>
      <c r="G428" s="42" t="s">
        <v>35</v>
      </c>
      <c r="H428" s="44">
        <v>268</v>
      </c>
      <c r="I428" s="45">
        <f t="shared" si="44"/>
        <v>1</v>
      </c>
      <c r="J428" s="46">
        <f t="shared" si="47"/>
        <v>268</v>
      </c>
    </row>
    <row r="429" spans="2:10" ht="15.75" thickBot="1" x14ac:dyDescent="0.3">
      <c r="B429" s="59" t="s">
        <v>45</v>
      </c>
      <c r="C429" s="60" t="s">
        <v>81</v>
      </c>
      <c r="D429" s="60" t="s">
        <v>48</v>
      </c>
      <c r="E429" s="60" t="s">
        <v>267</v>
      </c>
      <c r="F429" s="61" t="s">
        <v>268</v>
      </c>
      <c r="G429" s="60" t="s">
        <v>35</v>
      </c>
      <c r="H429" s="62">
        <v>310</v>
      </c>
      <c r="I429" s="63">
        <f t="shared" si="44"/>
        <v>1</v>
      </c>
      <c r="J429" s="64">
        <f t="shared" si="47"/>
        <v>310</v>
      </c>
    </row>
    <row r="430" spans="2:10" x14ac:dyDescent="0.25">
      <c r="B430" s="35" t="s">
        <v>36</v>
      </c>
      <c r="C430" s="36" t="s">
        <v>100</v>
      </c>
      <c r="D430" s="36" t="s">
        <v>32</v>
      </c>
      <c r="E430" s="36" t="s">
        <v>269</v>
      </c>
      <c r="F430" s="37" t="s">
        <v>270</v>
      </c>
      <c r="G430" s="36" t="s">
        <v>35</v>
      </c>
      <c r="H430" s="38">
        <v>152</v>
      </c>
      <c r="I430" s="39">
        <f t="shared" si="44"/>
        <v>1</v>
      </c>
      <c r="J430" s="40">
        <f>H430*I430</f>
        <v>152</v>
      </c>
    </row>
    <row r="431" spans="2:10" x14ac:dyDescent="0.25">
      <c r="B431" s="41" t="s">
        <v>39</v>
      </c>
      <c r="C431" s="42" t="s">
        <v>100</v>
      </c>
      <c r="D431" s="42" t="s">
        <v>32</v>
      </c>
      <c r="E431" s="42" t="s">
        <v>271</v>
      </c>
      <c r="F431" s="43" t="s">
        <v>272</v>
      </c>
      <c r="G431" s="42" t="s">
        <v>35</v>
      </c>
      <c r="H431" s="44">
        <v>191</v>
      </c>
      <c r="I431" s="45">
        <f t="shared" si="44"/>
        <v>1</v>
      </c>
      <c r="J431" s="46">
        <f>H431*I431</f>
        <v>191</v>
      </c>
    </row>
    <row r="432" spans="2:10" x14ac:dyDescent="0.25">
      <c r="B432" s="41" t="s">
        <v>42</v>
      </c>
      <c r="C432" s="42" t="s">
        <v>100</v>
      </c>
      <c r="D432" s="42" t="s">
        <v>32</v>
      </c>
      <c r="E432" s="42" t="s">
        <v>273</v>
      </c>
      <c r="F432" s="43" t="s">
        <v>274</v>
      </c>
      <c r="G432" s="42" t="s">
        <v>35</v>
      </c>
      <c r="H432" s="44">
        <v>268</v>
      </c>
      <c r="I432" s="45">
        <f t="shared" si="44"/>
        <v>1</v>
      </c>
      <c r="J432" s="46">
        <f>H432*I432</f>
        <v>268</v>
      </c>
    </row>
    <row r="433" spans="2:10" ht="15.75" thickBot="1" x14ac:dyDescent="0.3">
      <c r="B433" s="47" t="s">
        <v>45</v>
      </c>
      <c r="C433" s="48" t="s">
        <v>100</v>
      </c>
      <c r="D433" s="48" t="s">
        <v>32</v>
      </c>
      <c r="E433" s="48" t="s">
        <v>275</v>
      </c>
      <c r="F433" s="49" t="s">
        <v>276</v>
      </c>
      <c r="G433" s="48" t="s">
        <v>35</v>
      </c>
      <c r="H433" s="50">
        <v>310</v>
      </c>
      <c r="I433" s="51">
        <f t="shared" si="44"/>
        <v>1</v>
      </c>
      <c r="J433" s="52">
        <f>H433*I433</f>
        <v>310</v>
      </c>
    </row>
    <row r="434" spans="2:10" x14ac:dyDescent="0.25">
      <c r="B434" s="53" t="s">
        <v>36</v>
      </c>
      <c r="C434" s="54" t="s">
        <v>100</v>
      </c>
      <c r="D434" s="54" t="s">
        <v>48</v>
      </c>
      <c r="E434" s="54" t="s">
        <v>277</v>
      </c>
      <c r="F434" s="55" t="s">
        <v>278</v>
      </c>
      <c r="G434" s="54" t="s">
        <v>35</v>
      </c>
      <c r="H434" s="56">
        <v>152</v>
      </c>
      <c r="I434" s="57">
        <f t="shared" si="44"/>
        <v>1</v>
      </c>
      <c r="J434" s="58">
        <f t="shared" ref="J434:J437" si="48">H434*I434</f>
        <v>152</v>
      </c>
    </row>
    <row r="435" spans="2:10" x14ac:dyDescent="0.25">
      <c r="B435" s="41" t="s">
        <v>39</v>
      </c>
      <c r="C435" s="42" t="s">
        <v>100</v>
      </c>
      <c r="D435" s="42" t="s">
        <v>48</v>
      </c>
      <c r="E435" s="42" t="s">
        <v>279</v>
      </c>
      <c r="F435" s="43" t="s">
        <v>280</v>
      </c>
      <c r="G435" s="42" t="s">
        <v>35</v>
      </c>
      <c r="H435" s="44">
        <v>191</v>
      </c>
      <c r="I435" s="45">
        <f t="shared" si="44"/>
        <v>1</v>
      </c>
      <c r="J435" s="46">
        <f t="shared" si="48"/>
        <v>191</v>
      </c>
    </row>
    <row r="436" spans="2:10" x14ac:dyDescent="0.25">
      <c r="B436" s="41" t="s">
        <v>42</v>
      </c>
      <c r="C436" s="42" t="s">
        <v>100</v>
      </c>
      <c r="D436" s="42" t="s">
        <v>48</v>
      </c>
      <c r="E436" s="42" t="s">
        <v>281</v>
      </c>
      <c r="F436" s="43" t="s">
        <v>282</v>
      </c>
      <c r="G436" s="42" t="s">
        <v>35</v>
      </c>
      <c r="H436" s="44">
        <v>268</v>
      </c>
      <c r="I436" s="45">
        <f t="shared" si="44"/>
        <v>1</v>
      </c>
      <c r="J436" s="46">
        <f t="shared" si="48"/>
        <v>268</v>
      </c>
    </row>
    <row r="437" spans="2:10" ht="15.75" thickBot="1" x14ac:dyDescent="0.3">
      <c r="B437" s="47" t="s">
        <v>45</v>
      </c>
      <c r="C437" s="48" t="s">
        <v>100</v>
      </c>
      <c r="D437" s="48" t="s">
        <v>48</v>
      </c>
      <c r="E437" s="48" t="s">
        <v>283</v>
      </c>
      <c r="F437" s="49" t="s">
        <v>284</v>
      </c>
      <c r="G437" s="48" t="s">
        <v>35</v>
      </c>
      <c r="H437" s="50">
        <v>310</v>
      </c>
      <c r="I437" s="51">
        <f t="shared" si="44"/>
        <v>1</v>
      </c>
      <c r="J437" s="52">
        <f t="shared" si="48"/>
        <v>310</v>
      </c>
    </row>
    <row r="440" spans="2:10" ht="30" x14ac:dyDescent="0.4">
      <c r="B440" s="26" t="s">
        <v>285</v>
      </c>
      <c r="C440" s="26"/>
      <c r="D440" s="26"/>
      <c r="E440" s="26"/>
      <c r="F440" s="26"/>
      <c r="G440" s="26"/>
      <c r="H440" s="26"/>
      <c r="I440" s="26"/>
      <c r="J440" s="26"/>
    </row>
    <row r="441" spans="2:10" ht="15.75" thickBot="1" x14ac:dyDescent="0.3"/>
    <row r="442" spans="2:10" ht="15.75" thickBot="1" x14ac:dyDescent="0.3">
      <c r="D442" s="29" t="s">
        <v>121</v>
      </c>
      <c r="E442" s="30" t="s">
        <v>21</v>
      </c>
      <c r="F442" s="31" t="s">
        <v>24</v>
      </c>
      <c r="G442" s="30" t="s">
        <v>26</v>
      </c>
      <c r="H442" s="32" t="s">
        <v>27</v>
      </c>
      <c r="I442" s="33" t="s">
        <v>28</v>
      </c>
      <c r="J442" s="34" t="s">
        <v>29</v>
      </c>
    </row>
    <row r="443" spans="2:10" x14ac:dyDescent="0.25">
      <c r="D443" s="65" t="s">
        <v>122</v>
      </c>
      <c r="E443" s="89" t="s">
        <v>123</v>
      </c>
      <c r="F443" s="90">
        <v>40003003</v>
      </c>
      <c r="G443" s="90" t="s">
        <v>124</v>
      </c>
      <c r="H443" s="91">
        <v>120</v>
      </c>
      <c r="I443" s="39">
        <f t="shared" ref="I443:I506" si="49">$E$21</f>
        <v>1</v>
      </c>
      <c r="J443" s="92">
        <f t="shared" ref="J443:J471" si="50">H443*I443</f>
        <v>120</v>
      </c>
    </row>
    <row r="444" spans="2:10" x14ac:dyDescent="0.25">
      <c r="D444" s="67"/>
      <c r="E444" s="93" t="s">
        <v>125</v>
      </c>
      <c r="F444" s="94" t="str">
        <f t="shared" ref="F444:F446" si="51">_xlfn.CONCAT("400",E444,"003")</f>
        <v>40004003</v>
      </c>
      <c r="G444" s="94" t="s">
        <v>124</v>
      </c>
      <c r="H444" s="95">
        <v>121</v>
      </c>
      <c r="I444" s="45">
        <f t="shared" si="49"/>
        <v>1</v>
      </c>
      <c r="J444" s="96">
        <f t="shared" si="50"/>
        <v>121</v>
      </c>
    </row>
    <row r="445" spans="2:10" x14ac:dyDescent="0.25">
      <c r="D445" s="67"/>
      <c r="E445" s="93" t="s">
        <v>126</v>
      </c>
      <c r="F445" s="94" t="str">
        <f t="shared" si="51"/>
        <v>40005003</v>
      </c>
      <c r="G445" s="94" t="s">
        <v>124</v>
      </c>
      <c r="H445" s="95">
        <v>137</v>
      </c>
      <c r="I445" s="45">
        <f t="shared" si="49"/>
        <v>1</v>
      </c>
      <c r="J445" s="96">
        <f t="shared" si="50"/>
        <v>137</v>
      </c>
    </row>
    <row r="446" spans="2:10" x14ac:dyDescent="0.25">
      <c r="D446" s="67"/>
      <c r="E446" s="93" t="s">
        <v>127</v>
      </c>
      <c r="F446" s="94" t="str">
        <f t="shared" si="51"/>
        <v>40006003</v>
      </c>
      <c r="G446" s="94" t="s">
        <v>124</v>
      </c>
      <c r="H446" s="95">
        <v>151</v>
      </c>
      <c r="I446" s="45">
        <f t="shared" si="49"/>
        <v>1</v>
      </c>
      <c r="J446" s="96">
        <f t="shared" si="50"/>
        <v>151</v>
      </c>
    </row>
    <row r="447" spans="2:10" x14ac:dyDescent="0.25">
      <c r="D447" s="67"/>
      <c r="E447" s="93" t="s">
        <v>128</v>
      </c>
      <c r="F447" s="94">
        <v>40007003</v>
      </c>
      <c r="G447" s="94" t="s">
        <v>124</v>
      </c>
      <c r="H447" s="95">
        <v>165</v>
      </c>
      <c r="I447" s="45">
        <f t="shared" si="49"/>
        <v>1</v>
      </c>
      <c r="J447" s="96">
        <f t="shared" si="50"/>
        <v>165</v>
      </c>
    </row>
    <row r="448" spans="2:10" x14ac:dyDescent="0.25">
      <c r="D448" s="67"/>
      <c r="E448" s="93" t="s">
        <v>129</v>
      </c>
      <c r="F448" s="94" t="str">
        <f t="shared" ref="F448:F454" si="52">_xlfn.CONCAT("400",E448,"003")</f>
        <v>40008003</v>
      </c>
      <c r="G448" s="94" t="s">
        <v>124</v>
      </c>
      <c r="H448" s="95">
        <v>169</v>
      </c>
      <c r="I448" s="45">
        <f t="shared" si="49"/>
        <v>1</v>
      </c>
      <c r="J448" s="96">
        <f t="shared" si="50"/>
        <v>169</v>
      </c>
    </row>
    <row r="449" spans="4:10" x14ac:dyDescent="0.25">
      <c r="D449" s="67"/>
      <c r="E449" s="93" t="s">
        <v>286</v>
      </c>
      <c r="F449" s="94" t="str">
        <f t="shared" si="52"/>
        <v>40010003</v>
      </c>
      <c r="G449" s="94" t="s">
        <v>124</v>
      </c>
      <c r="H449" s="95">
        <v>178</v>
      </c>
      <c r="I449" s="45">
        <f t="shared" si="49"/>
        <v>1</v>
      </c>
      <c r="J449" s="96">
        <f t="shared" si="50"/>
        <v>178</v>
      </c>
    </row>
    <row r="450" spans="4:10" x14ac:dyDescent="0.25">
      <c r="D450" s="67"/>
      <c r="E450" s="93">
        <v>12</v>
      </c>
      <c r="F450" s="94" t="str">
        <f t="shared" si="52"/>
        <v>40012003</v>
      </c>
      <c r="G450" s="94" t="s">
        <v>124</v>
      </c>
      <c r="H450" s="95">
        <v>184</v>
      </c>
      <c r="I450" s="45">
        <f t="shared" si="49"/>
        <v>1</v>
      </c>
      <c r="J450" s="96">
        <f t="shared" si="50"/>
        <v>184</v>
      </c>
    </row>
    <row r="451" spans="4:10" x14ac:dyDescent="0.25">
      <c r="D451" s="67"/>
      <c r="E451" s="93">
        <v>14</v>
      </c>
      <c r="F451" s="94" t="str">
        <f t="shared" si="52"/>
        <v>40014003</v>
      </c>
      <c r="G451" s="94" t="s">
        <v>124</v>
      </c>
      <c r="H451" s="95">
        <v>217</v>
      </c>
      <c r="I451" s="45">
        <f t="shared" si="49"/>
        <v>1</v>
      </c>
      <c r="J451" s="96">
        <f t="shared" si="50"/>
        <v>217</v>
      </c>
    </row>
    <row r="452" spans="4:10" x14ac:dyDescent="0.25">
      <c r="D452" s="67"/>
      <c r="E452" s="93">
        <v>16</v>
      </c>
      <c r="F452" s="94" t="str">
        <f t="shared" si="52"/>
        <v>40016003</v>
      </c>
      <c r="G452" s="94" t="s">
        <v>124</v>
      </c>
      <c r="H452" s="95">
        <v>451</v>
      </c>
      <c r="I452" s="45">
        <f t="shared" si="49"/>
        <v>1</v>
      </c>
      <c r="J452" s="96">
        <f t="shared" si="50"/>
        <v>451</v>
      </c>
    </row>
    <row r="453" spans="4:10" x14ac:dyDescent="0.25">
      <c r="D453" s="67"/>
      <c r="E453" s="93">
        <v>18</v>
      </c>
      <c r="F453" s="94" t="str">
        <f t="shared" si="52"/>
        <v>40018003</v>
      </c>
      <c r="G453" s="94" t="s">
        <v>124</v>
      </c>
      <c r="H453" s="95">
        <v>572</v>
      </c>
      <c r="I453" s="45">
        <f t="shared" si="49"/>
        <v>1</v>
      </c>
      <c r="J453" s="96">
        <f t="shared" si="50"/>
        <v>572</v>
      </c>
    </row>
    <row r="454" spans="4:10" ht="15.75" thickBot="1" x14ac:dyDescent="0.3">
      <c r="D454" s="69"/>
      <c r="E454" s="97">
        <v>20</v>
      </c>
      <c r="F454" s="98" t="str">
        <f t="shared" si="52"/>
        <v>40020003</v>
      </c>
      <c r="G454" s="98" t="s">
        <v>124</v>
      </c>
      <c r="H454" s="99">
        <v>608</v>
      </c>
      <c r="I454" s="51">
        <f t="shared" si="49"/>
        <v>1</v>
      </c>
      <c r="J454" s="100">
        <f t="shared" si="50"/>
        <v>608</v>
      </c>
    </row>
    <row r="455" spans="4:10" ht="15" customHeight="1" x14ac:dyDescent="0.25">
      <c r="D455" s="70" t="s">
        <v>130</v>
      </c>
      <c r="E455" s="71" t="s">
        <v>127</v>
      </c>
      <c r="F455" s="54" t="str">
        <f>_xlfn.CONCAT("400",E455,"013")</f>
        <v>40006013</v>
      </c>
      <c r="G455" s="54" t="s">
        <v>124</v>
      </c>
      <c r="H455" s="56">
        <v>151</v>
      </c>
      <c r="I455" s="57">
        <f t="shared" si="49"/>
        <v>1</v>
      </c>
      <c r="J455" s="58">
        <f t="shared" si="50"/>
        <v>151</v>
      </c>
    </row>
    <row r="456" spans="4:10" x14ac:dyDescent="0.25">
      <c r="D456" s="67"/>
      <c r="E456" s="68" t="s">
        <v>128</v>
      </c>
      <c r="F456" s="42">
        <v>40007013</v>
      </c>
      <c r="G456" s="42" t="s">
        <v>124</v>
      </c>
      <c r="H456" s="44">
        <v>165</v>
      </c>
      <c r="I456" s="45">
        <f t="shared" si="49"/>
        <v>1</v>
      </c>
      <c r="J456" s="46">
        <f t="shared" si="50"/>
        <v>165</v>
      </c>
    </row>
    <row r="457" spans="4:10" x14ac:dyDescent="0.25">
      <c r="D457" s="67"/>
      <c r="E457" s="68" t="s">
        <v>129</v>
      </c>
      <c r="F457" s="42" t="str">
        <f t="shared" ref="F457:F463" si="53">_xlfn.CONCAT("400",E457,"013")</f>
        <v>40008013</v>
      </c>
      <c r="G457" s="42" t="s">
        <v>124</v>
      </c>
      <c r="H457" s="44">
        <v>169</v>
      </c>
      <c r="I457" s="45">
        <f t="shared" si="49"/>
        <v>1</v>
      </c>
      <c r="J457" s="46">
        <f t="shared" si="50"/>
        <v>169</v>
      </c>
    </row>
    <row r="458" spans="4:10" x14ac:dyDescent="0.25">
      <c r="D458" s="67"/>
      <c r="E458" s="42">
        <v>10</v>
      </c>
      <c r="F458" s="42" t="str">
        <f t="shared" si="53"/>
        <v>40010013</v>
      </c>
      <c r="G458" s="42" t="s">
        <v>124</v>
      </c>
      <c r="H458" s="44">
        <v>178</v>
      </c>
      <c r="I458" s="45">
        <f t="shared" si="49"/>
        <v>1</v>
      </c>
      <c r="J458" s="46">
        <f t="shared" si="50"/>
        <v>178</v>
      </c>
    </row>
    <row r="459" spans="4:10" x14ac:dyDescent="0.25">
      <c r="D459" s="67"/>
      <c r="E459" s="42">
        <v>12</v>
      </c>
      <c r="F459" s="42" t="str">
        <f t="shared" si="53"/>
        <v>40012013</v>
      </c>
      <c r="G459" s="42" t="s">
        <v>124</v>
      </c>
      <c r="H459" s="44">
        <v>184</v>
      </c>
      <c r="I459" s="45">
        <f t="shared" si="49"/>
        <v>1</v>
      </c>
      <c r="J459" s="46">
        <f t="shared" si="50"/>
        <v>184</v>
      </c>
    </row>
    <row r="460" spans="4:10" x14ac:dyDescent="0.25">
      <c r="D460" s="67"/>
      <c r="E460" s="42">
        <v>14</v>
      </c>
      <c r="F460" s="42" t="str">
        <f t="shared" si="53"/>
        <v>40014013</v>
      </c>
      <c r="G460" s="42" t="s">
        <v>124</v>
      </c>
      <c r="H460" s="44">
        <v>217</v>
      </c>
      <c r="I460" s="45">
        <f t="shared" si="49"/>
        <v>1</v>
      </c>
      <c r="J460" s="46">
        <f t="shared" si="50"/>
        <v>217</v>
      </c>
    </row>
    <row r="461" spans="4:10" x14ac:dyDescent="0.25">
      <c r="D461" s="67"/>
      <c r="E461" s="42">
        <v>16</v>
      </c>
      <c r="F461" s="42" t="str">
        <f t="shared" si="53"/>
        <v>40016013</v>
      </c>
      <c r="G461" s="42" t="s">
        <v>124</v>
      </c>
      <c r="H461" s="44">
        <v>451</v>
      </c>
      <c r="I461" s="45">
        <f t="shared" si="49"/>
        <v>1</v>
      </c>
      <c r="J461" s="46">
        <f t="shared" si="50"/>
        <v>451</v>
      </c>
    </row>
    <row r="462" spans="4:10" x14ac:dyDescent="0.25">
      <c r="D462" s="67"/>
      <c r="E462" s="42">
        <v>18</v>
      </c>
      <c r="F462" s="42" t="str">
        <f t="shared" si="53"/>
        <v>40018013</v>
      </c>
      <c r="G462" s="42" t="s">
        <v>124</v>
      </c>
      <c r="H462" s="44">
        <v>572</v>
      </c>
      <c r="I462" s="45">
        <f t="shared" si="49"/>
        <v>1</v>
      </c>
      <c r="J462" s="46">
        <f t="shared" si="50"/>
        <v>572</v>
      </c>
    </row>
    <row r="463" spans="4:10" ht="15.75" thickBot="1" x14ac:dyDescent="0.3">
      <c r="D463" s="73"/>
      <c r="E463" s="60">
        <v>20</v>
      </c>
      <c r="F463" s="60" t="str">
        <f t="shared" si="53"/>
        <v>40020013</v>
      </c>
      <c r="G463" s="60" t="s">
        <v>124</v>
      </c>
      <c r="H463" s="62">
        <v>608</v>
      </c>
      <c r="I463" s="63">
        <f t="shared" si="49"/>
        <v>1</v>
      </c>
      <c r="J463" s="64">
        <f t="shared" si="50"/>
        <v>608</v>
      </c>
    </row>
    <row r="464" spans="4:10" x14ac:dyDescent="0.25">
      <c r="D464" s="65" t="s">
        <v>287</v>
      </c>
      <c r="E464" s="89" t="s">
        <v>125</v>
      </c>
      <c r="F464" s="90" t="str">
        <f>_xlfn.CONCAT("400",E464,"004")</f>
        <v>40004004</v>
      </c>
      <c r="G464" s="90" t="s">
        <v>124</v>
      </c>
      <c r="H464" s="91">
        <v>121</v>
      </c>
      <c r="I464" s="39">
        <f t="shared" si="49"/>
        <v>1</v>
      </c>
      <c r="J464" s="92">
        <f t="shared" si="50"/>
        <v>121</v>
      </c>
    </row>
    <row r="465" spans="4:10" x14ac:dyDescent="0.25">
      <c r="D465" s="67"/>
      <c r="E465" s="93" t="s">
        <v>126</v>
      </c>
      <c r="F465" s="94" t="str">
        <f t="shared" ref="F465:F470" si="54">_xlfn.CONCAT("400",E465,"004")</f>
        <v>40005004</v>
      </c>
      <c r="G465" s="94" t="s">
        <v>124</v>
      </c>
      <c r="H465" s="95">
        <v>137</v>
      </c>
      <c r="I465" s="45">
        <f t="shared" si="49"/>
        <v>1</v>
      </c>
      <c r="J465" s="96">
        <f t="shared" si="50"/>
        <v>137</v>
      </c>
    </row>
    <row r="466" spans="4:10" x14ac:dyDescent="0.25">
      <c r="D466" s="67"/>
      <c r="E466" s="93" t="s">
        <v>132</v>
      </c>
      <c r="F466" s="94">
        <v>40005004</v>
      </c>
      <c r="G466" s="94" t="s">
        <v>124</v>
      </c>
      <c r="H466" s="95">
        <v>137</v>
      </c>
      <c r="I466" s="45">
        <f t="shared" si="49"/>
        <v>1</v>
      </c>
      <c r="J466" s="96">
        <f t="shared" si="50"/>
        <v>137</v>
      </c>
    </row>
    <row r="467" spans="4:10" x14ac:dyDescent="0.25">
      <c r="D467" s="67"/>
      <c r="E467" s="93" t="s">
        <v>127</v>
      </c>
      <c r="F467" s="94" t="str">
        <f t="shared" si="54"/>
        <v>40006004</v>
      </c>
      <c r="G467" s="94" t="s">
        <v>124</v>
      </c>
      <c r="H467" s="95">
        <v>151</v>
      </c>
      <c r="I467" s="45">
        <f t="shared" si="49"/>
        <v>1</v>
      </c>
      <c r="J467" s="96">
        <f t="shared" si="50"/>
        <v>151</v>
      </c>
    </row>
    <row r="468" spans="4:10" x14ac:dyDescent="0.25">
      <c r="D468" s="67"/>
      <c r="E468" s="93" t="s">
        <v>129</v>
      </c>
      <c r="F468" s="94" t="str">
        <f t="shared" si="54"/>
        <v>40008004</v>
      </c>
      <c r="G468" s="94" t="s">
        <v>124</v>
      </c>
      <c r="H468" s="95">
        <v>169</v>
      </c>
      <c r="I468" s="45">
        <f t="shared" si="49"/>
        <v>1</v>
      </c>
      <c r="J468" s="96">
        <f t="shared" si="50"/>
        <v>169</v>
      </c>
    </row>
    <row r="469" spans="4:10" x14ac:dyDescent="0.25">
      <c r="D469" s="67"/>
      <c r="E469" s="93" t="s">
        <v>286</v>
      </c>
      <c r="F469" s="94" t="str">
        <f t="shared" si="54"/>
        <v>40010004</v>
      </c>
      <c r="G469" s="94" t="s">
        <v>124</v>
      </c>
      <c r="H469" s="95">
        <v>187</v>
      </c>
      <c r="I469" s="45">
        <f t="shared" si="49"/>
        <v>1</v>
      </c>
      <c r="J469" s="96">
        <f t="shared" si="50"/>
        <v>187</v>
      </c>
    </row>
    <row r="470" spans="4:10" x14ac:dyDescent="0.25">
      <c r="D470" s="67"/>
      <c r="E470" s="93">
        <v>12</v>
      </c>
      <c r="F470" s="94" t="str">
        <f t="shared" si="54"/>
        <v>40012004</v>
      </c>
      <c r="G470" s="94" t="s">
        <v>124</v>
      </c>
      <c r="H470" s="95">
        <v>219</v>
      </c>
      <c r="I470" s="45">
        <f t="shared" si="49"/>
        <v>1</v>
      </c>
      <c r="J470" s="96">
        <f t="shared" si="50"/>
        <v>219</v>
      </c>
    </row>
    <row r="471" spans="4:10" x14ac:dyDescent="0.25">
      <c r="D471" s="67"/>
      <c r="E471" s="93" t="s">
        <v>133</v>
      </c>
      <c r="F471" s="94">
        <v>40014152</v>
      </c>
      <c r="G471" s="94" t="s">
        <v>124</v>
      </c>
      <c r="H471" s="95">
        <v>327</v>
      </c>
      <c r="I471" s="45">
        <f t="shared" si="49"/>
        <v>1</v>
      </c>
      <c r="J471" s="96">
        <f t="shared" si="50"/>
        <v>327</v>
      </c>
    </row>
    <row r="472" spans="4:10" x14ac:dyDescent="0.25">
      <c r="D472" s="67"/>
      <c r="E472" s="93">
        <v>18</v>
      </c>
      <c r="F472" s="94" t="s">
        <v>134</v>
      </c>
      <c r="G472" s="94" t="s">
        <v>124</v>
      </c>
      <c r="H472" s="94" t="s">
        <v>134</v>
      </c>
      <c r="I472" s="45">
        <f t="shared" si="49"/>
        <v>1</v>
      </c>
      <c r="J472" s="101" t="s">
        <v>134</v>
      </c>
    </row>
    <row r="473" spans="4:10" ht="15.75" thickBot="1" x14ac:dyDescent="0.3">
      <c r="D473" s="69"/>
      <c r="E473" s="97">
        <v>20</v>
      </c>
      <c r="F473" s="98" t="s">
        <v>134</v>
      </c>
      <c r="G473" s="98" t="s">
        <v>124</v>
      </c>
      <c r="H473" s="98" t="s">
        <v>134</v>
      </c>
      <c r="I473" s="51">
        <f t="shared" si="49"/>
        <v>1</v>
      </c>
      <c r="J473" s="102" t="s">
        <v>134</v>
      </c>
    </row>
    <row r="474" spans="4:10" x14ac:dyDescent="0.25">
      <c r="D474" s="70" t="s">
        <v>135</v>
      </c>
      <c r="E474" s="71" t="s">
        <v>127</v>
      </c>
      <c r="F474" s="54" t="str">
        <f>_xlfn.CONCAT("400",E474,"014")</f>
        <v>40006014</v>
      </c>
      <c r="G474" s="54" t="s">
        <v>124</v>
      </c>
      <c r="H474" s="56">
        <v>151</v>
      </c>
      <c r="I474" s="57">
        <f t="shared" si="49"/>
        <v>1</v>
      </c>
      <c r="J474" s="58">
        <f t="shared" ref="J474:J537" si="55">H474*I474</f>
        <v>151</v>
      </c>
    </row>
    <row r="475" spans="4:10" x14ac:dyDescent="0.25">
      <c r="D475" s="67"/>
      <c r="E475" s="68" t="s">
        <v>129</v>
      </c>
      <c r="F475" s="42" t="str">
        <f t="shared" ref="F475:F480" si="56">_xlfn.CONCAT("400",E475,"014")</f>
        <v>40008014</v>
      </c>
      <c r="G475" s="42" t="s">
        <v>124</v>
      </c>
      <c r="H475" s="44">
        <v>169</v>
      </c>
      <c r="I475" s="45">
        <f t="shared" si="49"/>
        <v>1</v>
      </c>
      <c r="J475" s="46">
        <f t="shared" si="55"/>
        <v>169</v>
      </c>
    </row>
    <row r="476" spans="4:10" x14ac:dyDescent="0.25">
      <c r="D476" s="67"/>
      <c r="E476" s="42">
        <v>10</v>
      </c>
      <c r="F476" s="42" t="str">
        <f t="shared" si="56"/>
        <v>40010014</v>
      </c>
      <c r="G476" s="42" t="s">
        <v>124</v>
      </c>
      <c r="H476" s="44">
        <v>187</v>
      </c>
      <c r="I476" s="45">
        <f t="shared" si="49"/>
        <v>1</v>
      </c>
      <c r="J476" s="46">
        <f t="shared" si="55"/>
        <v>187</v>
      </c>
    </row>
    <row r="477" spans="4:10" x14ac:dyDescent="0.25">
      <c r="D477" s="67"/>
      <c r="E477" s="42">
        <v>12</v>
      </c>
      <c r="F477" s="42" t="str">
        <f t="shared" si="56"/>
        <v>40012014</v>
      </c>
      <c r="G477" s="42" t="s">
        <v>124</v>
      </c>
      <c r="H477" s="44">
        <v>219</v>
      </c>
      <c r="I477" s="45">
        <f t="shared" si="49"/>
        <v>1</v>
      </c>
      <c r="J477" s="46">
        <f t="shared" si="55"/>
        <v>219</v>
      </c>
    </row>
    <row r="478" spans="4:10" x14ac:dyDescent="0.25">
      <c r="D478" s="67"/>
      <c r="E478" s="93" t="s">
        <v>133</v>
      </c>
      <c r="F478" s="42">
        <v>40014154</v>
      </c>
      <c r="G478" s="94" t="s">
        <v>124</v>
      </c>
      <c r="H478" s="95">
        <v>286</v>
      </c>
      <c r="I478" s="45">
        <f t="shared" si="49"/>
        <v>1</v>
      </c>
      <c r="J478" s="96">
        <f t="shared" si="55"/>
        <v>286</v>
      </c>
    </row>
    <row r="479" spans="4:10" x14ac:dyDescent="0.25">
      <c r="D479" s="67"/>
      <c r="E479" s="93">
        <v>18</v>
      </c>
      <c r="F479" s="42" t="str">
        <f t="shared" si="56"/>
        <v>40018014</v>
      </c>
      <c r="G479" s="94" t="s">
        <v>124</v>
      </c>
      <c r="H479" s="95">
        <v>486</v>
      </c>
      <c r="I479" s="45">
        <f t="shared" si="49"/>
        <v>1</v>
      </c>
      <c r="J479" s="96">
        <f t="shared" si="55"/>
        <v>486</v>
      </c>
    </row>
    <row r="480" spans="4:10" ht="15.75" thickBot="1" x14ac:dyDescent="0.3">
      <c r="D480" s="73"/>
      <c r="E480" s="103">
        <v>20</v>
      </c>
      <c r="F480" s="60" t="str">
        <f t="shared" si="56"/>
        <v>40020014</v>
      </c>
      <c r="G480" s="104" t="s">
        <v>124</v>
      </c>
      <c r="H480" s="105">
        <v>693</v>
      </c>
      <c r="I480" s="63">
        <f t="shared" si="49"/>
        <v>1</v>
      </c>
      <c r="J480" s="106">
        <f t="shared" si="55"/>
        <v>693</v>
      </c>
    </row>
    <row r="481" spans="4:10" x14ac:dyDescent="0.25">
      <c r="D481" s="65" t="s">
        <v>288</v>
      </c>
      <c r="E481" s="66" t="s">
        <v>125</v>
      </c>
      <c r="F481" s="36" t="str">
        <f>_xlfn.CONCAT("403",E481,"003")</f>
        <v>40304003</v>
      </c>
      <c r="G481" s="36" t="s">
        <v>124</v>
      </c>
      <c r="H481" s="38">
        <v>143</v>
      </c>
      <c r="I481" s="39">
        <f t="shared" si="49"/>
        <v>1</v>
      </c>
      <c r="J481" s="40">
        <f t="shared" si="55"/>
        <v>143</v>
      </c>
    </row>
    <row r="482" spans="4:10" x14ac:dyDescent="0.25">
      <c r="D482" s="67"/>
      <c r="E482" s="68" t="s">
        <v>127</v>
      </c>
      <c r="F482" s="42" t="str">
        <f>_xlfn.CONCAT("403",E482,"005")</f>
        <v>40306005</v>
      </c>
      <c r="G482" s="42" t="s">
        <v>124</v>
      </c>
      <c r="H482" s="44">
        <v>168</v>
      </c>
      <c r="I482" s="45">
        <f t="shared" si="49"/>
        <v>1</v>
      </c>
      <c r="J482" s="46">
        <f t="shared" si="55"/>
        <v>168</v>
      </c>
    </row>
    <row r="483" spans="4:10" x14ac:dyDescent="0.25">
      <c r="D483" s="67"/>
      <c r="E483" s="68" t="s">
        <v>129</v>
      </c>
      <c r="F483" s="42" t="str">
        <f>_xlfn.CONCAT("403",E483,"004")</f>
        <v>40308004</v>
      </c>
      <c r="G483" s="42" t="s">
        <v>124</v>
      </c>
      <c r="H483" s="44">
        <v>196</v>
      </c>
      <c r="I483" s="45">
        <f t="shared" si="49"/>
        <v>1</v>
      </c>
      <c r="J483" s="46">
        <f t="shared" si="55"/>
        <v>196</v>
      </c>
    </row>
    <row r="484" spans="4:10" x14ac:dyDescent="0.25">
      <c r="D484" s="67"/>
      <c r="E484" s="42">
        <v>10</v>
      </c>
      <c r="F484" s="42" t="str">
        <f t="shared" ref="F484:F485" si="57">_xlfn.CONCAT("403",E484,"004")</f>
        <v>40310004</v>
      </c>
      <c r="G484" s="42" t="s">
        <v>124</v>
      </c>
      <c r="H484" s="44">
        <v>329</v>
      </c>
      <c r="I484" s="45">
        <f t="shared" si="49"/>
        <v>1</v>
      </c>
      <c r="J484" s="46">
        <f t="shared" si="55"/>
        <v>329</v>
      </c>
    </row>
    <row r="485" spans="4:10" ht="15.75" thickBot="1" x14ac:dyDescent="0.3">
      <c r="D485" s="69"/>
      <c r="E485" s="48">
        <v>12</v>
      </c>
      <c r="F485" s="48" t="str">
        <f t="shared" si="57"/>
        <v>40312004</v>
      </c>
      <c r="G485" s="48" t="s">
        <v>124</v>
      </c>
      <c r="H485" s="50">
        <v>345</v>
      </c>
      <c r="I485" s="51">
        <f t="shared" si="49"/>
        <v>1</v>
      </c>
      <c r="J485" s="52">
        <f t="shared" si="55"/>
        <v>345</v>
      </c>
    </row>
    <row r="486" spans="4:10" x14ac:dyDescent="0.25">
      <c r="D486" s="70" t="s">
        <v>289</v>
      </c>
      <c r="E486" s="71" t="s">
        <v>127</v>
      </c>
      <c r="F486" s="54" t="str">
        <f>_xlfn.CONCAT("403",E486,"004")</f>
        <v>40306004</v>
      </c>
      <c r="G486" s="54" t="s">
        <v>124</v>
      </c>
      <c r="H486" s="56">
        <v>168</v>
      </c>
      <c r="I486" s="57">
        <f t="shared" si="49"/>
        <v>1</v>
      </c>
      <c r="J486" s="58">
        <f t="shared" si="55"/>
        <v>168</v>
      </c>
    </row>
    <row r="487" spans="4:10" x14ac:dyDescent="0.25">
      <c r="D487" s="67"/>
      <c r="E487" s="68" t="s">
        <v>129</v>
      </c>
      <c r="F487" s="42" t="str">
        <f>_xlfn.CONCAT("403",E487,"003")</f>
        <v>40308003</v>
      </c>
      <c r="G487" s="42" t="s">
        <v>124</v>
      </c>
      <c r="H487" s="44">
        <v>196</v>
      </c>
      <c r="I487" s="45">
        <f t="shared" si="49"/>
        <v>1</v>
      </c>
      <c r="J487" s="46">
        <f t="shared" si="55"/>
        <v>196</v>
      </c>
    </row>
    <row r="488" spans="4:10" x14ac:dyDescent="0.25">
      <c r="D488" s="67"/>
      <c r="E488" s="42">
        <v>10</v>
      </c>
      <c r="F488" s="42" t="str">
        <f t="shared" ref="F488:F489" si="58">_xlfn.CONCAT("403",E488,"003")</f>
        <v>40310003</v>
      </c>
      <c r="G488" s="42" t="s">
        <v>124</v>
      </c>
      <c r="H488" s="44">
        <v>329</v>
      </c>
      <c r="I488" s="45">
        <f t="shared" si="49"/>
        <v>1</v>
      </c>
      <c r="J488" s="46">
        <f t="shared" si="55"/>
        <v>329</v>
      </c>
    </row>
    <row r="489" spans="4:10" ht="15.75" thickBot="1" x14ac:dyDescent="0.3">
      <c r="D489" s="73"/>
      <c r="E489" s="60">
        <v>12</v>
      </c>
      <c r="F489" s="60" t="str">
        <f t="shared" si="58"/>
        <v>40312003</v>
      </c>
      <c r="G489" s="60" t="s">
        <v>124</v>
      </c>
      <c r="H489" s="62">
        <v>345</v>
      </c>
      <c r="I489" s="63">
        <f t="shared" si="49"/>
        <v>1</v>
      </c>
      <c r="J489" s="64">
        <f t="shared" si="55"/>
        <v>345</v>
      </c>
    </row>
    <row r="490" spans="4:10" x14ac:dyDescent="0.25">
      <c r="D490" s="65" t="s">
        <v>290</v>
      </c>
      <c r="E490" s="66" t="s">
        <v>127</v>
      </c>
      <c r="F490" s="36" t="str">
        <f>_xlfn.CONCAT("403",E490,"007")</f>
        <v>40306007</v>
      </c>
      <c r="G490" s="36" t="s">
        <v>124</v>
      </c>
      <c r="H490" s="38">
        <v>168</v>
      </c>
      <c r="I490" s="39">
        <f t="shared" si="49"/>
        <v>1</v>
      </c>
      <c r="J490" s="40">
        <f t="shared" si="55"/>
        <v>168</v>
      </c>
    </row>
    <row r="491" spans="4:10" x14ac:dyDescent="0.25">
      <c r="D491" s="67"/>
      <c r="E491" s="68" t="s">
        <v>129</v>
      </c>
      <c r="F491" s="42" t="str">
        <f t="shared" ref="F491:F493" si="59">_xlfn.CONCAT("403",E491,"007")</f>
        <v>40308007</v>
      </c>
      <c r="G491" s="42" t="s">
        <v>124</v>
      </c>
      <c r="H491" s="44">
        <v>196</v>
      </c>
      <c r="I491" s="45">
        <f t="shared" si="49"/>
        <v>1</v>
      </c>
      <c r="J491" s="46">
        <f t="shared" si="55"/>
        <v>196</v>
      </c>
    </row>
    <row r="492" spans="4:10" x14ac:dyDescent="0.25">
      <c r="D492" s="67"/>
      <c r="E492" s="42">
        <v>10</v>
      </c>
      <c r="F492" s="42" t="str">
        <f t="shared" si="59"/>
        <v>40310007</v>
      </c>
      <c r="G492" s="42" t="s">
        <v>124</v>
      </c>
      <c r="H492" s="44">
        <v>329</v>
      </c>
      <c r="I492" s="45">
        <f t="shared" si="49"/>
        <v>1</v>
      </c>
      <c r="J492" s="46">
        <f t="shared" si="55"/>
        <v>329</v>
      </c>
    </row>
    <row r="493" spans="4:10" ht="15.75" thickBot="1" x14ac:dyDescent="0.3">
      <c r="D493" s="69"/>
      <c r="E493" s="48">
        <v>12</v>
      </c>
      <c r="F493" s="48" t="str">
        <f t="shared" si="59"/>
        <v>40312007</v>
      </c>
      <c r="G493" s="48" t="s">
        <v>124</v>
      </c>
      <c r="H493" s="50">
        <v>345</v>
      </c>
      <c r="I493" s="51">
        <f t="shared" si="49"/>
        <v>1</v>
      </c>
      <c r="J493" s="52">
        <f t="shared" si="55"/>
        <v>345</v>
      </c>
    </row>
    <row r="494" spans="4:10" x14ac:dyDescent="0.25">
      <c r="D494" s="70" t="s">
        <v>291</v>
      </c>
      <c r="E494" s="71" t="s">
        <v>127</v>
      </c>
      <c r="F494" s="54" t="str">
        <f>_xlfn.CONCAT("403",E494,"006")</f>
        <v>40306006</v>
      </c>
      <c r="G494" s="54" t="s">
        <v>124</v>
      </c>
      <c r="H494" s="56">
        <v>168</v>
      </c>
      <c r="I494" s="57">
        <f t="shared" si="49"/>
        <v>1</v>
      </c>
      <c r="J494" s="58">
        <f t="shared" si="55"/>
        <v>168</v>
      </c>
    </row>
    <row r="495" spans="4:10" x14ac:dyDescent="0.25">
      <c r="D495" s="67"/>
      <c r="E495" s="68" t="s">
        <v>129</v>
      </c>
      <c r="F495" s="42" t="str">
        <f>_xlfn.CONCAT("403",E495,"005")</f>
        <v>40308005</v>
      </c>
      <c r="G495" s="42" t="s">
        <v>124</v>
      </c>
      <c r="H495" s="44">
        <v>196</v>
      </c>
      <c r="I495" s="45">
        <f t="shared" si="49"/>
        <v>1</v>
      </c>
      <c r="J495" s="46">
        <f t="shared" si="55"/>
        <v>196</v>
      </c>
    </row>
    <row r="496" spans="4:10" x14ac:dyDescent="0.25">
      <c r="D496" s="67"/>
      <c r="E496" s="42">
        <v>10</v>
      </c>
      <c r="F496" s="42" t="str">
        <f t="shared" ref="F496:F497" si="60">_xlfn.CONCAT("403",E496,"005")</f>
        <v>40310005</v>
      </c>
      <c r="G496" s="42" t="s">
        <v>124</v>
      </c>
      <c r="H496" s="44">
        <v>329</v>
      </c>
      <c r="I496" s="45">
        <f t="shared" si="49"/>
        <v>1</v>
      </c>
      <c r="J496" s="46">
        <f t="shared" si="55"/>
        <v>329</v>
      </c>
    </row>
    <row r="497" spans="4:10" x14ac:dyDescent="0.25">
      <c r="D497" s="67"/>
      <c r="E497" s="42">
        <v>12</v>
      </c>
      <c r="F497" s="42" t="str">
        <f t="shared" si="60"/>
        <v>40312005</v>
      </c>
      <c r="G497" s="42" t="s">
        <v>124</v>
      </c>
      <c r="H497" s="44">
        <v>345</v>
      </c>
      <c r="I497" s="45">
        <f t="shared" si="49"/>
        <v>1</v>
      </c>
      <c r="J497" s="46">
        <f t="shared" si="55"/>
        <v>345</v>
      </c>
    </row>
    <row r="498" spans="4:10" ht="15.75" thickBot="1" x14ac:dyDescent="0.3">
      <c r="D498" s="73"/>
      <c r="E498" s="60" t="s">
        <v>133</v>
      </c>
      <c r="F498" s="60">
        <v>40315004</v>
      </c>
      <c r="G498" s="60" t="s">
        <v>124</v>
      </c>
      <c r="H498" s="62">
        <v>451</v>
      </c>
      <c r="I498" s="63">
        <f t="shared" si="49"/>
        <v>1</v>
      </c>
      <c r="J498" s="64">
        <f t="shared" si="55"/>
        <v>451</v>
      </c>
    </row>
    <row r="499" spans="4:10" x14ac:dyDescent="0.25">
      <c r="D499" s="65" t="s">
        <v>214</v>
      </c>
      <c r="E499" s="66" t="s">
        <v>125</v>
      </c>
      <c r="F499" s="36">
        <v>41504005</v>
      </c>
      <c r="G499" s="36" t="s">
        <v>124</v>
      </c>
      <c r="H499" s="38">
        <v>66</v>
      </c>
      <c r="I499" s="39">
        <f t="shared" si="49"/>
        <v>1</v>
      </c>
      <c r="J499" s="40">
        <f t="shared" si="55"/>
        <v>66</v>
      </c>
    </row>
    <row r="500" spans="4:10" x14ac:dyDescent="0.25">
      <c r="D500" s="67"/>
      <c r="E500" s="68" t="s">
        <v>127</v>
      </c>
      <c r="F500" s="42" t="str">
        <f>_xlfn.CONCAT("405",E500,"004")</f>
        <v>40506004</v>
      </c>
      <c r="G500" s="42" t="s">
        <v>124</v>
      </c>
      <c r="H500" s="44">
        <v>82</v>
      </c>
      <c r="I500" s="45">
        <f t="shared" si="49"/>
        <v>1</v>
      </c>
      <c r="J500" s="46">
        <f t="shared" si="55"/>
        <v>82</v>
      </c>
    </row>
    <row r="501" spans="4:10" x14ac:dyDescent="0.25">
      <c r="D501" s="67"/>
      <c r="E501" s="68" t="s">
        <v>129</v>
      </c>
      <c r="F501" s="42" t="str">
        <f>_xlfn.CONCAT("405",E501,"003")</f>
        <v>40508003</v>
      </c>
      <c r="G501" s="42" t="s">
        <v>124</v>
      </c>
      <c r="H501" s="44">
        <v>103</v>
      </c>
      <c r="I501" s="45">
        <f t="shared" si="49"/>
        <v>1</v>
      </c>
      <c r="J501" s="46">
        <f t="shared" si="55"/>
        <v>103</v>
      </c>
    </row>
    <row r="502" spans="4:10" x14ac:dyDescent="0.25">
      <c r="D502" s="67"/>
      <c r="E502" s="42">
        <v>10</v>
      </c>
      <c r="F502" s="42" t="str">
        <f t="shared" ref="F502:F503" si="61">_xlfn.CONCAT("405",E502,"004")</f>
        <v>40510004</v>
      </c>
      <c r="G502" s="42" t="s">
        <v>124</v>
      </c>
      <c r="H502" s="44">
        <v>146</v>
      </c>
      <c r="I502" s="45">
        <f t="shared" si="49"/>
        <v>1</v>
      </c>
      <c r="J502" s="46">
        <f t="shared" si="55"/>
        <v>146</v>
      </c>
    </row>
    <row r="503" spans="4:10" x14ac:dyDescent="0.25">
      <c r="D503" s="67"/>
      <c r="E503" s="42">
        <v>12</v>
      </c>
      <c r="F503" s="42" t="str">
        <f t="shared" si="61"/>
        <v>40512004</v>
      </c>
      <c r="G503" s="42" t="s">
        <v>124</v>
      </c>
      <c r="H503" s="44">
        <v>156</v>
      </c>
      <c r="I503" s="45">
        <f t="shared" si="49"/>
        <v>1</v>
      </c>
      <c r="J503" s="46">
        <f t="shared" si="55"/>
        <v>156</v>
      </c>
    </row>
    <row r="504" spans="4:10" x14ac:dyDescent="0.25">
      <c r="D504" s="67"/>
      <c r="E504" s="42">
        <v>14</v>
      </c>
      <c r="F504" s="42" t="str">
        <f>_xlfn.CONCAT("405",E504,"002")</f>
        <v>40514002</v>
      </c>
      <c r="G504" s="42" t="s">
        <v>124</v>
      </c>
      <c r="H504" s="44">
        <v>198</v>
      </c>
      <c r="I504" s="45">
        <f t="shared" si="49"/>
        <v>1</v>
      </c>
      <c r="J504" s="46">
        <f t="shared" si="55"/>
        <v>198</v>
      </c>
    </row>
    <row r="505" spans="4:10" ht="15.75" thickBot="1" x14ac:dyDescent="0.3">
      <c r="D505" s="69"/>
      <c r="E505" s="48" t="s">
        <v>133</v>
      </c>
      <c r="F505" s="48">
        <v>40514002</v>
      </c>
      <c r="G505" s="48" t="s">
        <v>124</v>
      </c>
      <c r="H505" s="50">
        <v>198</v>
      </c>
      <c r="I505" s="51">
        <f t="shared" si="49"/>
        <v>1</v>
      </c>
      <c r="J505" s="52">
        <f t="shared" si="55"/>
        <v>198</v>
      </c>
    </row>
    <row r="506" spans="4:10" ht="15" customHeight="1" x14ac:dyDescent="0.25">
      <c r="D506" s="70" t="s">
        <v>215</v>
      </c>
      <c r="E506" s="71" t="s">
        <v>127</v>
      </c>
      <c r="F506" s="54" t="str">
        <f>_xlfn.CONCAT("415",E506,"015")</f>
        <v>41506015</v>
      </c>
      <c r="G506" s="54" t="s">
        <v>124</v>
      </c>
      <c r="H506" s="56">
        <v>82</v>
      </c>
      <c r="I506" s="57">
        <f t="shared" si="49"/>
        <v>1</v>
      </c>
      <c r="J506" s="58">
        <f t="shared" si="55"/>
        <v>82</v>
      </c>
    </row>
    <row r="507" spans="4:10" x14ac:dyDescent="0.25">
      <c r="D507" s="67"/>
      <c r="E507" s="68" t="s">
        <v>129</v>
      </c>
      <c r="F507" s="42" t="str">
        <f>_xlfn.CONCAT("415",E507,"016")</f>
        <v>41508016</v>
      </c>
      <c r="G507" s="42" t="s">
        <v>124</v>
      </c>
      <c r="H507" s="44">
        <v>103</v>
      </c>
      <c r="I507" s="45">
        <f t="shared" ref="I507:I570" si="62">$E$21</f>
        <v>1</v>
      </c>
      <c r="J507" s="46">
        <f t="shared" si="55"/>
        <v>103</v>
      </c>
    </row>
    <row r="508" spans="4:10" x14ac:dyDescent="0.25">
      <c r="D508" s="67"/>
      <c r="E508" s="68">
        <v>10</v>
      </c>
      <c r="F508" s="42" t="str">
        <f>_xlfn.CONCAT("415",E508,"016")</f>
        <v>41510016</v>
      </c>
      <c r="G508" s="42" t="s">
        <v>124</v>
      </c>
      <c r="H508" s="44">
        <v>146</v>
      </c>
      <c r="I508" s="45">
        <f t="shared" si="62"/>
        <v>1</v>
      </c>
      <c r="J508" s="46">
        <f t="shared" si="55"/>
        <v>146</v>
      </c>
    </row>
    <row r="509" spans="4:10" x14ac:dyDescent="0.25">
      <c r="D509" s="67"/>
      <c r="E509" s="42">
        <v>12</v>
      </c>
      <c r="F509" s="42" t="str">
        <f t="shared" ref="F509" si="63">_xlfn.CONCAT("415",E509,"015")</f>
        <v>41512015</v>
      </c>
      <c r="G509" s="42" t="s">
        <v>124</v>
      </c>
      <c r="H509" s="44">
        <v>156</v>
      </c>
      <c r="I509" s="45">
        <f t="shared" si="62"/>
        <v>1</v>
      </c>
      <c r="J509" s="46">
        <f t="shared" si="55"/>
        <v>156</v>
      </c>
    </row>
    <row r="510" spans="4:10" x14ac:dyDescent="0.25">
      <c r="D510" s="67"/>
      <c r="E510" s="68">
        <v>14</v>
      </c>
      <c r="F510" s="42" t="str">
        <f>_xlfn.CONCAT("415",E510,"002")</f>
        <v>41514002</v>
      </c>
      <c r="G510" s="42" t="s">
        <v>124</v>
      </c>
      <c r="H510" s="44">
        <v>198</v>
      </c>
      <c r="I510" s="45">
        <f t="shared" si="62"/>
        <v>1</v>
      </c>
      <c r="J510" s="46">
        <f t="shared" si="55"/>
        <v>198</v>
      </c>
    </row>
    <row r="511" spans="4:10" ht="15.75" thickBot="1" x14ac:dyDescent="0.3">
      <c r="D511" s="73"/>
      <c r="E511" s="60" t="s">
        <v>133</v>
      </c>
      <c r="F511" s="60">
        <v>41514002</v>
      </c>
      <c r="G511" s="60" t="s">
        <v>124</v>
      </c>
      <c r="H511" s="62">
        <v>198</v>
      </c>
      <c r="I511" s="63">
        <f t="shared" si="62"/>
        <v>1</v>
      </c>
      <c r="J511" s="64">
        <f t="shared" si="55"/>
        <v>198</v>
      </c>
    </row>
    <row r="512" spans="4:10" x14ac:dyDescent="0.25">
      <c r="D512" s="65" t="s">
        <v>142</v>
      </c>
      <c r="E512" s="66" t="s">
        <v>127</v>
      </c>
      <c r="F512" s="36" t="str">
        <f t="shared" ref="F512:F517" si="64">_xlfn.CONCAT("412",E512,"002")</f>
        <v>41206002</v>
      </c>
      <c r="G512" s="36" t="s">
        <v>124</v>
      </c>
      <c r="H512" s="38">
        <v>38</v>
      </c>
      <c r="I512" s="39">
        <f t="shared" si="62"/>
        <v>1</v>
      </c>
      <c r="J512" s="40">
        <f t="shared" si="55"/>
        <v>38</v>
      </c>
    </row>
    <row r="513" spans="4:10" x14ac:dyDescent="0.25">
      <c r="D513" s="67"/>
      <c r="E513" s="68" t="s">
        <v>128</v>
      </c>
      <c r="F513" s="42" t="str">
        <f t="shared" si="64"/>
        <v>412065002</v>
      </c>
      <c r="G513" s="42" t="s">
        <v>124</v>
      </c>
      <c r="H513" s="44">
        <v>70</v>
      </c>
      <c r="I513" s="45">
        <f t="shared" si="62"/>
        <v>1</v>
      </c>
      <c r="J513" s="46">
        <f t="shared" si="55"/>
        <v>70</v>
      </c>
    </row>
    <row r="514" spans="4:10" x14ac:dyDescent="0.25">
      <c r="D514" s="67"/>
      <c r="E514" s="68" t="s">
        <v>129</v>
      </c>
      <c r="F514" s="42" t="str">
        <f t="shared" si="64"/>
        <v>41208002</v>
      </c>
      <c r="G514" s="42" t="s">
        <v>124</v>
      </c>
      <c r="H514" s="44">
        <v>70</v>
      </c>
      <c r="I514" s="45">
        <f t="shared" si="62"/>
        <v>1</v>
      </c>
      <c r="J514" s="46">
        <f t="shared" si="55"/>
        <v>70</v>
      </c>
    </row>
    <row r="515" spans="4:10" x14ac:dyDescent="0.25">
      <c r="D515" s="67"/>
      <c r="E515" s="68">
        <v>10</v>
      </c>
      <c r="F515" s="42" t="str">
        <f t="shared" si="64"/>
        <v>41210002</v>
      </c>
      <c r="G515" s="42" t="s">
        <v>124</v>
      </c>
      <c r="H515" s="44">
        <v>74</v>
      </c>
      <c r="I515" s="45">
        <f t="shared" si="62"/>
        <v>1</v>
      </c>
      <c r="J515" s="46">
        <f t="shared" si="55"/>
        <v>74</v>
      </c>
    </row>
    <row r="516" spans="4:10" x14ac:dyDescent="0.25">
      <c r="D516" s="67"/>
      <c r="E516" s="68">
        <v>12</v>
      </c>
      <c r="F516" s="42" t="str">
        <f t="shared" si="64"/>
        <v>41212002</v>
      </c>
      <c r="G516" s="42" t="s">
        <v>124</v>
      </c>
      <c r="H516" s="44">
        <v>90</v>
      </c>
      <c r="I516" s="45">
        <f t="shared" si="62"/>
        <v>1</v>
      </c>
      <c r="J516" s="46">
        <f t="shared" si="55"/>
        <v>90</v>
      </c>
    </row>
    <row r="517" spans="4:10" x14ac:dyDescent="0.25">
      <c r="D517" s="67"/>
      <c r="E517" s="68">
        <v>14</v>
      </c>
      <c r="F517" s="42" t="str">
        <f t="shared" si="64"/>
        <v>41214002</v>
      </c>
      <c r="G517" s="42" t="s">
        <v>124</v>
      </c>
      <c r="H517" s="44">
        <v>140</v>
      </c>
      <c r="I517" s="45">
        <f t="shared" si="62"/>
        <v>1</v>
      </c>
      <c r="J517" s="46">
        <f t="shared" si="55"/>
        <v>140</v>
      </c>
    </row>
    <row r="518" spans="4:10" ht="15.75" thickBot="1" x14ac:dyDescent="0.3">
      <c r="D518" s="69"/>
      <c r="E518" s="107" t="s">
        <v>133</v>
      </c>
      <c r="F518" s="48">
        <v>41214003</v>
      </c>
      <c r="G518" s="48" t="s">
        <v>124</v>
      </c>
      <c r="H518" s="50">
        <v>140</v>
      </c>
      <c r="I518" s="51">
        <f t="shared" si="62"/>
        <v>1</v>
      </c>
      <c r="J518" s="52">
        <f t="shared" si="55"/>
        <v>140</v>
      </c>
    </row>
    <row r="519" spans="4:10" x14ac:dyDescent="0.25">
      <c r="D519" s="70" t="s">
        <v>143</v>
      </c>
      <c r="E519" s="71" t="s">
        <v>123</v>
      </c>
      <c r="F519" s="54">
        <v>43503001</v>
      </c>
      <c r="G519" s="54" t="s">
        <v>124</v>
      </c>
      <c r="H519" s="56">
        <v>5</v>
      </c>
      <c r="I519" s="57">
        <f t="shared" si="62"/>
        <v>1</v>
      </c>
      <c r="J519" s="58">
        <f t="shared" si="55"/>
        <v>5</v>
      </c>
    </row>
    <row r="520" spans="4:10" x14ac:dyDescent="0.25">
      <c r="D520" s="67"/>
      <c r="E520" s="68" t="s">
        <v>125</v>
      </c>
      <c r="F520" s="42" t="str">
        <f t="shared" ref="F520:F530" si="65">_xlfn.CONCAT("435",E520,"001")</f>
        <v>43504001</v>
      </c>
      <c r="G520" s="42" t="s">
        <v>124</v>
      </c>
      <c r="H520" s="44">
        <v>5</v>
      </c>
      <c r="I520" s="45">
        <f t="shared" si="62"/>
        <v>1</v>
      </c>
      <c r="J520" s="46">
        <f t="shared" si="55"/>
        <v>5</v>
      </c>
    </row>
    <row r="521" spans="4:10" x14ac:dyDescent="0.25">
      <c r="D521" s="67"/>
      <c r="E521" s="68" t="s">
        <v>127</v>
      </c>
      <c r="F521" s="42" t="str">
        <f t="shared" si="65"/>
        <v>43506001</v>
      </c>
      <c r="G521" s="42" t="s">
        <v>124</v>
      </c>
      <c r="H521" s="44">
        <v>13</v>
      </c>
      <c r="I521" s="45">
        <f t="shared" si="62"/>
        <v>1</v>
      </c>
      <c r="J521" s="46">
        <f t="shared" si="55"/>
        <v>13</v>
      </c>
    </row>
    <row r="522" spans="4:10" x14ac:dyDescent="0.25">
      <c r="D522" s="67"/>
      <c r="E522" s="68" t="s">
        <v>128</v>
      </c>
      <c r="F522" s="42">
        <v>43507001</v>
      </c>
      <c r="G522" s="42" t="s">
        <v>124</v>
      </c>
      <c r="H522" s="44">
        <v>13</v>
      </c>
      <c r="I522" s="45">
        <f t="shared" si="62"/>
        <v>1</v>
      </c>
      <c r="J522" s="46">
        <f t="shared" si="55"/>
        <v>13</v>
      </c>
    </row>
    <row r="523" spans="4:10" x14ac:dyDescent="0.25">
      <c r="D523" s="67"/>
      <c r="E523" s="68" t="s">
        <v>129</v>
      </c>
      <c r="F523" s="42" t="str">
        <f t="shared" si="65"/>
        <v>43508001</v>
      </c>
      <c r="G523" s="42" t="s">
        <v>124</v>
      </c>
      <c r="H523" s="44">
        <v>13</v>
      </c>
      <c r="I523" s="45">
        <f t="shared" si="62"/>
        <v>1</v>
      </c>
      <c r="J523" s="46">
        <f t="shared" si="55"/>
        <v>13</v>
      </c>
    </row>
    <row r="524" spans="4:10" x14ac:dyDescent="0.25">
      <c r="D524" s="67"/>
      <c r="E524" s="42">
        <v>10</v>
      </c>
      <c r="F524" s="42" t="str">
        <f t="shared" si="65"/>
        <v>43510001</v>
      </c>
      <c r="G524" s="42" t="s">
        <v>124</v>
      </c>
      <c r="H524" s="44">
        <v>14</v>
      </c>
      <c r="I524" s="45">
        <f t="shared" si="62"/>
        <v>1</v>
      </c>
      <c r="J524" s="46">
        <f t="shared" si="55"/>
        <v>14</v>
      </c>
    </row>
    <row r="525" spans="4:10" x14ac:dyDescent="0.25">
      <c r="D525" s="67"/>
      <c r="E525" s="42">
        <v>12</v>
      </c>
      <c r="F525" s="42" t="str">
        <f t="shared" si="65"/>
        <v>43512001</v>
      </c>
      <c r="G525" s="42" t="s">
        <v>124</v>
      </c>
      <c r="H525" s="44">
        <v>15</v>
      </c>
      <c r="I525" s="45">
        <f t="shared" si="62"/>
        <v>1</v>
      </c>
      <c r="J525" s="46">
        <f t="shared" si="55"/>
        <v>15</v>
      </c>
    </row>
    <row r="526" spans="4:10" x14ac:dyDescent="0.25">
      <c r="D526" s="67"/>
      <c r="E526" s="68">
        <v>14</v>
      </c>
      <c r="F526" s="42" t="str">
        <f t="shared" si="65"/>
        <v>43514001</v>
      </c>
      <c r="G526" s="42" t="s">
        <v>124</v>
      </c>
      <c r="H526" s="44">
        <v>17</v>
      </c>
      <c r="I526" s="45">
        <f t="shared" si="62"/>
        <v>1</v>
      </c>
      <c r="J526" s="46">
        <f t="shared" si="55"/>
        <v>17</v>
      </c>
    </row>
    <row r="527" spans="4:10" x14ac:dyDescent="0.25">
      <c r="D527" s="67"/>
      <c r="E527" s="42" t="s">
        <v>133</v>
      </c>
      <c r="F527" s="42">
        <v>43514001</v>
      </c>
      <c r="G527" s="42" t="s">
        <v>124</v>
      </c>
      <c r="H527" s="44">
        <v>17</v>
      </c>
      <c r="I527" s="45">
        <f t="shared" si="62"/>
        <v>1</v>
      </c>
      <c r="J527" s="46">
        <f t="shared" si="55"/>
        <v>17</v>
      </c>
    </row>
    <row r="528" spans="4:10" x14ac:dyDescent="0.25">
      <c r="D528" s="67"/>
      <c r="E528" s="42">
        <v>16</v>
      </c>
      <c r="F528" s="42" t="str">
        <f t="shared" si="65"/>
        <v>43516001</v>
      </c>
      <c r="G528" s="42" t="s">
        <v>124</v>
      </c>
      <c r="H528" s="44">
        <v>20</v>
      </c>
      <c r="I528" s="45">
        <f t="shared" si="62"/>
        <v>1</v>
      </c>
      <c r="J528" s="46">
        <f t="shared" si="55"/>
        <v>20</v>
      </c>
    </row>
    <row r="529" spans="4:10" x14ac:dyDescent="0.25">
      <c r="D529" s="67"/>
      <c r="E529" s="42">
        <v>18</v>
      </c>
      <c r="F529" s="42" t="str">
        <f t="shared" si="65"/>
        <v>43518001</v>
      </c>
      <c r="G529" s="42" t="s">
        <v>124</v>
      </c>
      <c r="H529" s="44">
        <v>29</v>
      </c>
      <c r="I529" s="45">
        <f t="shared" si="62"/>
        <v>1</v>
      </c>
      <c r="J529" s="46">
        <f t="shared" si="55"/>
        <v>29</v>
      </c>
    </row>
    <row r="530" spans="4:10" ht="15.75" thickBot="1" x14ac:dyDescent="0.3">
      <c r="D530" s="73"/>
      <c r="E530" s="60">
        <v>20</v>
      </c>
      <c r="F530" s="60" t="str">
        <f t="shared" si="65"/>
        <v>43520001</v>
      </c>
      <c r="G530" s="60" t="s">
        <v>124</v>
      </c>
      <c r="H530" s="62">
        <v>37</v>
      </c>
      <c r="I530" s="63">
        <f t="shared" si="62"/>
        <v>1</v>
      </c>
      <c r="J530" s="64">
        <f t="shared" si="55"/>
        <v>37</v>
      </c>
    </row>
    <row r="531" spans="4:10" x14ac:dyDescent="0.25">
      <c r="D531" s="65" t="s">
        <v>292</v>
      </c>
      <c r="E531" s="66" t="s">
        <v>123</v>
      </c>
      <c r="F531" s="36">
        <v>43005004</v>
      </c>
      <c r="G531" s="36" t="s">
        <v>124</v>
      </c>
      <c r="H531" s="38">
        <v>32</v>
      </c>
      <c r="I531" s="39">
        <f t="shared" si="62"/>
        <v>1</v>
      </c>
      <c r="J531" s="40">
        <f t="shared" si="55"/>
        <v>32</v>
      </c>
    </row>
    <row r="532" spans="4:10" x14ac:dyDescent="0.25">
      <c r="D532" s="67"/>
      <c r="E532" s="68" t="s">
        <v>125</v>
      </c>
      <c r="F532" s="42">
        <v>43005004</v>
      </c>
      <c r="G532" s="42" t="s">
        <v>124</v>
      </c>
      <c r="H532" s="44">
        <v>32</v>
      </c>
      <c r="I532" s="45">
        <f t="shared" si="62"/>
        <v>1</v>
      </c>
      <c r="J532" s="46">
        <f t="shared" si="55"/>
        <v>32</v>
      </c>
    </row>
    <row r="533" spans="4:10" x14ac:dyDescent="0.25">
      <c r="D533" s="67"/>
      <c r="E533" s="68" t="s">
        <v>126</v>
      </c>
      <c r="F533" s="42" t="str">
        <f t="shared" ref="F533" si="66">_xlfn.CONCAT("430",E533,"004")</f>
        <v>43005004</v>
      </c>
      <c r="G533" s="42" t="s">
        <v>124</v>
      </c>
      <c r="H533" s="44">
        <v>36</v>
      </c>
      <c r="I533" s="45">
        <f t="shared" si="62"/>
        <v>1</v>
      </c>
      <c r="J533" s="46">
        <f t="shared" si="55"/>
        <v>36</v>
      </c>
    </row>
    <row r="534" spans="4:10" x14ac:dyDescent="0.25">
      <c r="D534" s="67"/>
      <c r="E534" s="68" t="s">
        <v>132</v>
      </c>
      <c r="F534" s="42">
        <v>43005004</v>
      </c>
      <c r="G534" s="42" t="s">
        <v>124</v>
      </c>
      <c r="H534" s="44">
        <v>36</v>
      </c>
      <c r="I534" s="45">
        <f t="shared" si="62"/>
        <v>1</v>
      </c>
      <c r="J534" s="46">
        <f t="shared" si="55"/>
        <v>36</v>
      </c>
    </row>
    <row r="535" spans="4:10" x14ac:dyDescent="0.25">
      <c r="D535" s="67"/>
      <c r="E535" s="68" t="s">
        <v>129</v>
      </c>
      <c r="F535" s="42">
        <v>43006002</v>
      </c>
      <c r="G535" s="42" t="s">
        <v>124</v>
      </c>
      <c r="H535" s="44">
        <v>38</v>
      </c>
      <c r="I535" s="45">
        <f t="shared" si="62"/>
        <v>1</v>
      </c>
      <c r="J535" s="46">
        <f t="shared" si="55"/>
        <v>38</v>
      </c>
    </row>
    <row r="536" spans="4:10" x14ac:dyDescent="0.25">
      <c r="D536" s="67"/>
      <c r="E536" s="42">
        <v>10</v>
      </c>
      <c r="F536" s="42">
        <v>43010002</v>
      </c>
      <c r="G536" s="42" t="s">
        <v>124</v>
      </c>
      <c r="H536" s="44">
        <v>71</v>
      </c>
      <c r="I536" s="45">
        <f t="shared" si="62"/>
        <v>1</v>
      </c>
      <c r="J536" s="46">
        <f t="shared" si="55"/>
        <v>71</v>
      </c>
    </row>
    <row r="537" spans="4:10" x14ac:dyDescent="0.25">
      <c r="D537" s="67"/>
      <c r="E537" s="42">
        <v>12</v>
      </c>
      <c r="F537" s="42">
        <v>43010002</v>
      </c>
      <c r="G537" s="42" t="s">
        <v>124</v>
      </c>
      <c r="H537" s="44">
        <v>71</v>
      </c>
      <c r="I537" s="45">
        <f t="shared" si="62"/>
        <v>1</v>
      </c>
      <c r="J537" s="46">
        <f t="shared" si="55"/>
        <v>71</v>
      </c>
    </row>
    <row r="538" spans="4:10" x14ac:dyDescent="0.25">
      <c r="D538" s="67"/>
      <c r="E538" s="68">
        <v>14</v>
      </c>
      <c r="F538" s="42">
        <v>43014001</v>
      </c>
      <c r="G538" s="42" t="s">
        <v>124</v>
      </c>
      <c r="H538" s="44">
        <v>104</v>
      </c>
      <c r="I538" s="45">
        <f t="shared" si="62"/>
        <v>1</v>
      </c>
      <c r="J538" s="46">
        <f t="shared" ref="J538:J601" si="67">H538*I538</f>
        <v>104</v>
      </c>
    </row>
    <row r="539" spans="4:10" x14ac:dyDescent="0.25">
      <c r="D539" s="67"/>
      <c r="E539" s="42" t="s">
        <v>133</v>
      </c>
      <c r="F539" s="42">
        <v>43014001</v>
      </c>
      <c r="G539" s="42" t="s">
        <v>124</v>
      </c>
      <c r="H539" s="44">
        <v>104</v>
      </c>
      <c r="I539" s="45">
        <f t="shared" si="62"/>
        <v>1</v>
      </c>
      <c r="J539" s="46">
        <f t="shared" si="67"/>
        <v>104</v>
      </c>
    </row>
    <row r="540" spans="4:10" x14ac:dyDescent="0.25">
      <c r="D540" s="67"/>
      <c r="E540" s="42">
        <v>16</v>
      </c>
      <c r="F540" s="42">
        <v>43016005</v>
      </c>
      <c r="G540" s="42" t="s">
        <v>124</v>
      </c>
      <c r="H540" s="44">
        <v>224</v>
      </c>
      <c r="I540" s="45">
        <f t="shared" si="62"/>
        <v>1</v>
      </c>
      <c r="J540" s="46">
        <f t="shared" si="67"/>
        <v>224</v>
      </c>
    </row>
    <row r="541" spans="4:10" x14ac:dyDescent="0.25">
      <c r="D541" s="67"/>
      <c r="E541" s="42">
        <v>18</v>
      </c>
      <c r="F541" s="42">
        <v>43020004</v>
      </c>
      <c r="G541" s="42" t="s">
        <v>124</v>
      </c>
      <c r="H541" s="44">
        <v>247</v>
      </c>
      <c r="I541" s="45">
        <f t="shared" si="62"/>
        <v>1</v>
      </c>
      <c r="J541" s="46">
        <f t="shared" si="67"/>
        <v>247</v>
      </c>
    </row>
    <row r="542" spans="4:10" ht="15.75" thickBot="1" x14ac:dyDescent="0.3">
      <c r="D542" s="69"/>
      <c r="E542" s="48">
        <v>20</v>
      </c>
      <c r="F542" s="48">
        <v>43020004</v>
      </c>
      <c r="G542" s="48" t="s">
        <v>124</v>
      </c>
      <c r="H542" s="50">
        <v>247</v>
      </c>
      <c r="I542" s="51">
        <f t="shared" si="62"/>
        <v>1</v>
      </c>
      <c r="J542" s="52">
        <f t="shared" si="67"/>
        <v>247</v>
      </c>
    </row>
    <row r="543" spans="4:10" x14ac:dyDescent="0.25">
      <c r="D543" s="70" t="s">
        <v>293</v>
      </c>
      <c r="E543" s="71" t="s">
        <v>127</v>
      </c>
      <c r="F543" s="54" t="str">
        <f>_xlfn.CONCAT("430",E543,"011")</f>
        <v>43006011</v>
      </c>
      <c r="G543" s="54" t="s">
        <v>124</v>
      </c>
      <c r="H543" s="56">
        <v>38</v>
      </c>
      <c r="I543" s="57">
        <f t="shared" si="62"/>
        <v>1</v>
      </c>
      <c r="J543" s="58">
        <f t="shared" si="67"/>
        <v>38</v>
      </c>
    </row>
    <row r="544" spans="4:10" x14ac:dyDescent="0.25">
      <c r="D544" s="67"/>
      <c r="E544" s="68" t="s">
        <v>128</v>
      </c>
      <c r="F544" s="42">
        <v>43006011</v>
      </c>
      <c r="G544" s="42" t="s">
        <v>124</v>
      </c>
      <c r="H544" s="44">
        <v>38</v>
      </c>
      <c r="I544" s="45">
        <f t="shared" si="62"/>
        <v>1</v>
      </c>
      <c r="J544" s="46">
        <f t="shared" si="67"/>
        <v>38</v>
      </c>
    </row>
    <row r="545" spans="4:10" x14ac:dyDescent="0.25">
      <c r="D545" s="67"/>
      <c r="E545" s="68" t="s">
        <v>129</v>
      </c>
      <c r="F545" s="42">
        <v>43006011</v>
      </c>
      <c r="G545" s="42" t="s">
        <v>124</v>
      </c>
      <c r="H545" s="44">
        <v>38</v>
      </c>
      <c r="I545" s="45">
        <f t="shared" si="62"/>
        <v>1</v>
      </c>
      <c r="J545" s="46">
        <f t="shared" si="67"/>
        <v>38</v>
      </c>
    </row>
    <row r="546" spans="4:10" x14ac:dyDescent="0.25">
      <c r="D546" s="67"/>
      <c r="E546" s="42">
        <v>10</v>
      </c>
      <c r="F546" s="42" t="str">
        <f t="shared" ref="F546:F548" si="68">_xlfn.CONCAT("430",E546,"011")</f>
        <v>43010011</v>
      </c>
      <c r="G546" s="42" t="s">
        <v>124</v>
      </c>
      <c r="H546" s="44">
        <v>71</v>
      </c>
      <c r="I546" s="45">
        <f t="shared" si="62"/>
        <v>1</v>
      </c>
      <c r="J546" s="46">
        <f t="shared" si="67"/>
        <v>71</v>
      </c>
    </row>
    <row r="547" spans="4:10" x14ac:dyDescent="0.25">
      <c r="D547" s="67"/>
      <c r="E547" s="42">
        <v>12</v>
      </c>
      <c r="F547" s="42">
        <v>43010011</v>
      </c>
      <c r="G547" s="42" t="s">
        <v>124</v>
      </c>
      <c r="H547" s="44">
        <v>71</v>
      </c>
      <c r="I547" s="45">
        <f t="shared" si="62"/>
        <v>1</v>
      </c>
      <c r="J547" s="46">
        <f t="shared" si="67"/>
        <v>71</v>
      </c>
    </row>
    <row r="548" spans="4:10" x14ac:dyDescent="0.25">
      <c r="D548" s="67"/>
      <c r="E548" s="68">
        <v>14</v>
      </c>
      <c r="F548" s="42" t="str">
        <f t="shared" si="68"/>
        <v>43014011</v>
      </c>
      <c r="G548" s="42" t="s">
        <v>124</v>
      </c>
      <c r="H548" s="44">
        <v>97</v>
      </c>
      <c r="I548" s="45">
        <f t="shared" si="62"/>
        <v>1</v>
      </c>
      <c r="J548" s="46">
        <f t="shared" si="67"/>
        <v>97</v>
      </c>
    </row>
    <row r="549" spans="4:10" x14ac:dyDescent="0.25">
      <c r="D549" s="67"/>
      <c r="E549" s="42">
        <v>18</v>
      </c>
      <c r="F549" s="42">
        <v>43020014</v>
      </c>
      <c r="G549" s="42" t="s">
        <v>124</v>
      </c>
      <c r="H549" s="44">
        <v>247</v>
      </c>
      <c r="I549" s="45">
        <f t="shared" si="62"/>
        <v>1</v>
      </c>
      <c r="J549" s="46">
        <f t="shared" si="67"/>
        <v>247</v>
      </c>
    </row>
    <row r="550" spans="4:10" ht="15.75" thickBot="1" x14ac:dyDescent="0.3">
      <c r="D550" s="73"/>
      <c r="E550" s="60">
        <v>20</v>
      </c>
      <c r="F550" s="60">
        <v>43020014</v>
      </c>
      <c r="G550" s="60" t="s">
        <v>124</v>
      </c>
      <c r="H550" s="62">
        <v>247</v>
      </c>
      <c r="I550" s="63">
        <f t="shared" si="62"/>
        <v>1</v>
      </c>
      <c r="J550" s="64">
        <f t="shared" si="67"/>
        <v>247</v>
      </c>
    </row>
    <row r="551" spans="4:10" x14ac:dyDescent="0.25">
      <c r="D551" s="65" t="s">
        <v>148</v>
      </c>
      <c r="E551" s="66" t="s">
        <v>123</v>
      </c>
      <c r="F551" s="36">
        <v>42505001</v>
      </c>
      <c r="G551" s="36" t="s">
        <v>124</v>
      </c>
      <c r="H551" s="38">
        <v>21</v>
      </c>
      <c r="I551" s="39">
        <f t="shared" si="62"/>
        <v>1</v>
      </c>
      <c r="J551" s="40">
        <f t="shared" si="67"/>
        <v>21</v>
      </c>
    </row>
    <row r="552" spans="4:10" x14ac:dyDescent="0.25">
      <c r="D552" s="67"/>
      <c r="E552" s="68" t="s">
        <v>125</v>
      </c>
      <c r="F552" s="42">
        <v>42505001</v>
      </c>
      <c r="G552" s="42" t="s">
        <v>124</v>
      </c>
      <c r="H552" s="44">
        <v>21</v>
      </c>
      <c r="I552" s="45">
        <f t="shared" si="62"/>
        <v>1</v>
      </c>
      <c r="J552" s="46">
        <f t="shared" si="67"/>
        <v>21</v>
      </c>
    </row>
    <row r="553" spans="4:10" x14ac:dyDescent="0.25">
      <c r="D553" s="67"/>
      <c r="E553" s="68" t="s">
        <v>126</v>
      </c>
      <c r="F553" s="42" t="str">
        <f>_xlfn.CONCAT("425",E553,"002")</f>
        <v>42505002</v>
      </c>
      <c r="G553" s="42" t="s">
        <v>124</v>
      </c>
      <c r="H553" s="44">
        <v>27</v>
      </c>
      <c r="I553" s="45">
        <f t="shared" si="62"/>
        <v>1</v>
      </c>
      <c r="J553" s="46">
        <f t="shared" si="67"/>
        <v>27</v>
      </c>
    </row>
    <row r="554" spans="4:10" x14ac:dyDescent="0.25">
      <c r="D554" s="67"/>
      <c r="E554" s="68" t="s">
        <v>132</v>
      </c>
      <c r="F554" s="42">
        <v>42505002</v>
      </c>
      <c r="G554" s="42" t="s">
        <v>124</v>
      </c>
      <c r="H554" s="44">
        <v>27</v>
      </c>
      <c r="I554" s="45">
        <f t="shared" si="62"/>
        <v>1</v>
      </c>
      <c r="J554" s="46">
        <f t="shared" si="67"/>
        <v>27</v>
      </c>
    </row>
    <row r="555" spans="4:10" x14ac:dyDescent="0.25">
      <c r="D555" s="67"/>
      <c r="E555" s="68" t="s">
        <v>127</v>
      </c>
      <c r="F555" s="42" t="str">
        <f t="shared" ref="F555:F560" si="69">_xlfn.CONCAT("425",E555,"001")</f>
        <v>42506001</v>
      </c>
      <c r="G555" s="42" t="s">
        <v>124</v>
      </c>
      <c r="H555" s="44">
        <v>36</v>
      </c>
      <c r="I555" s="45">
        <f t="shared" si="62"/>
        <v>1</v>
      </c>
      <c r="J555" s="46">
        <f t="shared" si="67"/>
        <v>36</v>
      </c>
    </row>
    <row r="556" spans="4:10" x14ac:dyDescent="0.25">
      <c r="D556" s="67"/>
      <c r="E556" s="68" t="s">
        <v>128</v>
      </c>
      <c r="F556" s="42">
        <v>42506001</v>
      </c>
      <c r="G556" s="42" t="s">
        <v>124</v>
      </c>
      <c r="H556" s="44">
        <v>36</v>
      </c>
      <c r="I556" s="45">
        <f t="shared" si="62"/>
        <v>1</v>
      </c>
      <c r="J556" s="46">
        <f t="shared" si="67"/>
        <v>36</v>
      </c>
    </row>
    <row r="557" spans="4:10" x14ac:dyDescent="0.25">
      <c r="D557" s="67"/>
      <c r="E557" s="68" t="s">
        <v>129</v>
      </c>
      <c r="F557" s="42">
        <v>42506001</v>
      </c>
      <c r="G557" s="42" t="s">
        <v>124</v>
      </c>
      <c r="H557" s="44">
        <v>36</v>
      </c>
      <c r="I557" s="45">
        <f t="shared" si="62"/>
        <v>1</v>
      </c>
      <c r="J557" s="46">
        <f t="shared" si="67"/>
        <v>36</v>
      </c>
    </row>
    <row r="558" spans="4:10" x14ac:dyDescent="0.25">
      <c r="D558" s="67"/>
      <c r="E558" s="42">
        <v>10</v>
      </c>
      <c r="F558" s="42" t="str">
        <f t="shared" si="69"/>
        <v>42510001</v>
      </c>
      <c r="G558" s="42" t="s">
        <v>124</v>
      </c>
      <c r="H558" s="44">
        <v>66</v>
      </c>
      <c r="I558" s="45">
        <f t="shared" si="62"/>
        <v>1</v>
      </c>
      <c r="J558" s="46">
        <f t="shared" si="67"/>
        <v>66</v>
      </c>
    </row>
    <row r="559" spans="4:10" x14ac:dyDescent="0.25">
      <c r="D559" s="67"/>
      <c r="E559" s="42" t="s">
        <v>133</v>
      </c>
      <c r="F559" s="42">
        <v>42514001</v>
      </c>
      <c r="G559" s="42" t="s">
        <v>124</v>
      </c>
      <c r="H559" s="44">
        <v>70</v>
      </c>
      <c r="I559" s="45">
        <f t="shared" si="62"/>
        <v>1</v>
      </c>
      <c r="J559" s="46">
        <f t="shared" si="67"/>
        <v>70</v>
      </c>
    </row>
    <row r="560" spans="4:10" x14ac:dyDescent="0.25">
      <c r="D560" s="67"/>
      <c r="E560" s="42">
        <v>16</v>
      </c>
      <c r="F560" s="42" t="str">
        <f t="shared" si="69"/>
        <v>42516001</v>
      </c>
      <c r="G560" s="42" t="s">
        <v>124</v>
      </c>
      <c r="H560" s="44">
        <v>135</v>
      </c>
      <c r="I560" s="45">
        <f t="shared" si="62"/>
        <v>1</v>
      </c>
      <c r="J560" s="46">
        <f t="shared" si="67"/>
        <v>135</v>
      </c>
    </row>
    <row r="561" spans="4:10" x14ac:dyDescent="0.25">
      <c r="D561" s="67"/>
      <c r="E561" s="42">
        <v>18</v>
      </c>
      <c r="F561" s="42">
        <v>42520004</v>
      </c>
      <c r="G561" s="42" t="s">
        <v>124</v>
      </c>
      <c r="H561" s="44">
        <v>268</v>
      </c>
      <c r="I561" s="45">
        <f t="shared" si="62"/>
        <v>1</v>
      </c>
      <c r="J561" s="46">
        <f t="shared" si="67"/>
        <v>268</v>
      </c>
    </row>
    <row r="562" spans="4:10" ht="15.75" thickBot="1" x14ac:dyDescent="0.3">
      <c r="D562" s="69"/>
      <c r="E562" s="48">
        <v>20</v>
      </c>
      <c r="F562" s="48">
        <v>42520004</v>
      </c>
      <c r="G562" s="48" t="s">
        <v>124</v>
      </c>
      <c r="H562" s="50">
        <v>268</v>
      </c>
      <c r="I562" s="51">
        <f t="shared" si="62"/>
        <v>1</v>
      </c>
      <c r="J562" s="52">
        <f t="shared" si="67"/>
        <v>268</v>
      </c>
    </row>
    <row r="563" spans="4:10" x14ac:dyDescent="0.25">
      <c r="D563" s="70" t="s">
        <v>149</v>
      </c>
      <c r="E563" s="71" t="s">
        <v>127</v>
      </c>
      <c r="F563" s="54">
        <v>42506013</v>
      </c>
      <c r="G563" s="54" t="s">
        <v>124</v>
      </c>
      <c r="H563" s="56">
        <v>36</v>
      </c>
      <c r="I563" s="57">
        <f t="shared" si="62"/>
        <v>1</v>
      </c>
      <c r="J563" s="58">
        <f t="shared" si="67"/>
        <v>36</v>
      </c>
    </row>
    <row r="564" spans="4:10" x14ac:dyDescent="0.25">
      <c r="D564" s="67"/>
      <c r="E564" s="68" t="s">
        <v>128</v>
      </c>
      <c r="F564" s="42">
        <v>42506014</v>
      </c>
      <c r="G564" s="42" t="s">
        <v>124</v>
      </c>
      <c r="H564" s="44">
        <v>36</v>
      </c>
      <c r="I564" s="45">
        <f t="shared" si="62"/>
        <v>1</v>
      </c>
      <c r="J564" s="46">
        <f t="shared" si="67"/>
        <v>36</v>
      </c>
    </row>
    <row r="565" spans="4:10" x14ac:dyDescent="0.25">
      <c r="D565" s="67"/>
      <c r="E565" s="68" t="s">
        <v>129</v>
      </c>
      <c r="F565" s="42">
        <v>42506013</v>
      </c>
      <c r="G565" s="42" t="s">
        <v>124</v>
      </c>
      <c r="H565" s="44">
        <v>36</v>
      </c>
      <c r="I565" s="45">
        <f t="shared" si="62"/>
        <v>1</v>
      </c>
      <c r="J565" s="46">
        <f t="shared" si="67"/>
        <v>36</v>
      </c>
    </row>
    <row r="566" spans="4:10" x14ac:dyDescent="0.25">
      <c r="D566" s="67"/>
      <c r="E566" s="42">
        <v>10</v>
      </c>
      <c r="F566" s="42">
        <v>42510010</v>
      </c>
      <c r="G566" s="42" t="s">
        <v>124</v>
      </c>
      <c r="H566" s="44">
        <v>66</v>
      </c>
      <c r="I566" s="45">
        <f t="shared" si="62"/>
        <v>1</v>
      </c>
      <c r="J566" s="46">
        <f t="shared" si="67"/>
        <v>66</v>
      </c>
    </row>
    <row r="567" spans="4:10" x14ac:dyDescent="0.25">
      <c r="D567" s="67"/>
      <c r="E567" s="42">
        <v>12</v>
      </c>
      <c r="F567" s="42">
        <v>42510010</v>
      </c>
      <c r="G567" s="42" t="s">
        <v>124</v>
      </c>
      <c r="H567" s="44">
        <v>66</v>
      </c>
      <c r="I567" s="45">
        <f t="shared" si="62"/>
        <v>1</v>
      </c>
      <c r="J567" s="46">
        <f t="shared" si="67"/>
        <v>66</v>
      </c>
    </row>
    <row r="568" spans="4:10" x14ac:dyDescent="0.25">
      <c r="D568" s="67"/>
      <c r="E568" s="68">
        <v>14</v>
      </c>
      <c r="F568" s="42">
        <v>42514010</v>
      </c>
      <c r="G568" s="42" t="s">
        <v>124</v>
      </c>
      <c r="H568" s="44">
        <v>70</v>
      </c>
      <c r="I568" s="45">
        <f t="shared" si="62"/>
        <v>1</v>
      </c>
      <c r="J568" s="46">
        <f t="shared" si="67"/>
        <v>70</v>
      </c>
    </row>
    <row r="569" spans="4:10" x14ac:dyDescent="0.25">
      <c r="D569" s="67"/>
      <c r="E569" s="68" t="s">
        <v>133</v>
      </c>
      <c r="F569" s="42">
        <v>42514010</v>
      </c>
      <c r="G569" s="42" t="s">
        <v>124</v>
      </c>
      <c r="H569" s="44">
        <v>70</v>
      </c>
      <c r="I569" s="45">
        <f t="shared" si="62"/>
        <v>1</v>
      </c>
      <c r="J569" s="46">
        <f t="shared" si="67"/>
        <v>70</v>
      </c>
    </row>
    <row r="570" spans="4:10" x14ac:dyDescent="0.25">
      <c r="D570" s="67"/>
      <c r="E570" s="42">
        <v>16</v>
      </c>
      <c r="F570" s="42">
        <v>42516015</v>
      </c>
      <c r="G570" s="42" t="s">
        <v>124</v>
      </c>
      <c r="H570" s="44">
        <v>135</v>
      </c>
      <c r="I570" s="45">
        <f t="shared" si="62"/>
        <v>1</v>
      </c>
      <c r="J570" s="46">
        <f t="shared" si="67"/>
        <v>135</v>
      </c>
    </row>
    <row r="571" spans="4:10" x14ac:dyDescent="0.25">
      <c r="D571" s="67"/>
      <c r="E571" s="42">
        <v>18</v>
      </c>
      <c r="F571" s="42">
        <v>42520014</v>
      </c>
      <c r="G571" s="42" t="s">
        <v>124</v>
      </c>
      <c r="H571" s="44">
        <v>268</v>
      </c>
      <c r="I571" s="45">
        <f t="shared" ref="I571:I634" si="70">$E$21</f>
        <v>1</v>
      </c>
      <c r="J571" s="46">
        <f t="shared" si="67"/>
        <v>268</v>
      </c>
    </row>
    <row r="572" spans="4:10" ht="15.75" thickBot="1" x14ac:dyDescent="0.3">
      <c r="D572" s="73"/>
      <c r="E572" s="60">
        <v>20</v>
      </c>
      <c r="F572" s="60">
        <v>42520014</v>
      </c>
      <c r="G572" s="60" t="s">
        <v>124</v>
      </c>
      <c r="H572" s="62">
        <v>268</v>
      </c>
      <c r="I572" s="63">
        <f t="shared" si="70"/>
        <v>1</v>
      </c>
      <c r="J572" s="64">
        <f t="shared" si="67"/>
        <v>268</v>
      </c>
    </row>
    <row r="573" spans="4:10" x14ac:dyDescent="0.25">
      <c r="D573" s="65" t="s">
        <v>146</v>
      </c>
      <c r="E573" s="66" t="s">
        <v>123</v>
      </c>
      <c r="F573" s="36">
        <v>42505006</v>
      </c>
      <c r="G573" s="36" t="s">
        <v>124</v>
      </c>
      <c r="H573" s="38">
        <v>20</v>
      </c>
      <c r="I573" s="39">
        <f t="shared" si="70"/>
        <v>1</v>
      </c>
      <c r="J573" s="40">
        <f t="shared" si="67"/>
        <v>20</v>
      </c>
    </row>
    <row r="574" spans="4:10" x14ac:dyDescent="0.25">
      <c r="D574" s="67"/>
      <c r="E574" s="68" t="s">
        <v>125</v>
      </c>
      <c r="F574" s="42">
        <v>42505006</v>
      </c>
      <c r="G574" s="42" t="s">
        <v>124</v>
      </c>
      <c r="H574" s="44">
        <v>20</v>
      </c>
      <c r="I574" s="45">
        <f t="shared" si="70"/>
        <v>1</v>
      </c>
      <c r="J574" s="46">
        <f t="shared" si="67"/>
        <v>20</v>
      </c>
    </row>
    <row r="575" spans="4:10" x14ac:dyDescent="0.25">
      <c r="D575" s="67"/>
      <c r="E575" s="68" t="s">
        <v>126</v>
      </c>
      <c r="F575" s="42">
        <v>42505004</v>
      </c>
      <c r="G575" s="42" t="s">
        <v>124</v>
      </c>
      <c r="H575" s="44">
        <v>24</v>
      </c>
      <c r="I575" s="45">
        <f t="shared" si="70"/>
        <v>1</v>
      </c>
      <c r="J575" s="46">
        <f t="shared" si="67"/>
        <v>24</v>
      </c>
    </row>
    <row r="576" spans="4:10" x14ac:dyDescent="0.25">
      <c r="D576" s="67"/>
      <c r="E576" s="68" t="s">
        <v>132</v>
      </c>
      <c r="F576" s="42">
        <v>42505004</v>
      </c>
      <c r="G576" s="42" t="s">
        <v>124</v>
      </c>
      <c r="H576" s="44">
        <v>24</v>
      </c>
      <c r="I576" s="45">
        <f t="shared" si="70"/>
        <v>1</v>
      </c>
      <c r="J576" s="46">
        <f t="shared" si="67"/>
        <v>24</v>
      </c>
    </row>
    <row r="577" spans="4:10" x14ac:dyDescent="0.25">
      <c r="D577" s="67"/>
      <c r="E577" s="68" t="s">
        <v>127</v>
      </c>
      <c r="F577" s="42">
        <v>42506002</v>
      </c>
      <c r="G577" s="42" t="s">
        <v>124</v>
      </c>
      <c r="H577" s="44">
        <v>33</v>
      </c>
      <c r="I577" s="45">
        <f t="shared" si="70"/>
        <v>1</v>
      </c>
      <c r="J577" s="46">
        <f t="shared" si="67"/>
        <v>33</v>
      </c>
    </row>
    <row r="578" spans="4:10" x14ac:dyDescent="0.25">
      <c r="D578" s="67"/>
      <c r="E578" s="68" t="s">
        <v>128</v>
      </c>
      <c r="F578" s="42">
        <v>42506002</v>
      </c>
      <c r="G578" s="42" t="s">
        <v>124</v>
      </c>
      <c r="H578" s="44">
        <v>33</v>
      </c>
      <c r="I578" s="45">
        <f t="shared" si="70"/>
        <v>1</v>
      </c>
      <c r="J578" s="46">
        <f t="shared" si="67"/>
        <v>33</v>
      </c>
    </row>
    <row r="579" spans="4:10" x14ac:dyDescent="0.25">
      <c r="D579" s="67"/>
      <c r="E579" s="68" t="s">
        <v>129</v>
      </c>
      <c r="F579" s="42">
        <v>42506002</v>
      </c>
      <c r="G579" s="42" t="s">
        <v>124</v>
      </c>
      <c r="H579" s="44">
        <v>33</v>
      </c>
      <c r="I579" s="45">
        <f t="shared" si="70"/>
        <v>1</v>
      </c>
      <c r="J579" s="46">
        <f t="shared" si="67"/>
        <v>33</v>
      </c>
    </row>
    <row r="580" spans="4:10" x14ac:dyDescent="0.25">
      <c r="D580" s="67"/>
      <c r="E580" s="42">
        <v>10</v>
      </c>
      <c r="F580" s="42">
        <v>42510006</v>
      </c>
      <c r="G580" s="42" t="s">
        <v>124</v>
      </c>
      <c r="H580" s="44">
        <v>69</v>
      </c>
      <c r="I580" s="45">
        <f t="shared" si="70"/>
        <v>1</v>
      </c>
      <c r="J580" s="46">
        <f t="shared" si="67"/>
        <v>69</v>
      </c>
    </row>
    <row r="581" spans="4:10" ht="15.75" thickBot="1" x14ac:dyDescent="0.3">
      <c r="D581" s="69"/>
      <c r="E581" s="48">
        <v>12</v>
      </c>
      <c r="F581" s="48">
        <v>42510007</v>
      </c>
      <c r="G581" s="48" t="s">
        <v>124</v>
      </c>
      <c r="H581" s="50">
        <v>69</v>
      </c>
      <c r="I581" s="51">
        <f t="shared" si="70"/>
        <v>1</v>
      </c>
      <c r="J581" s="52">
        <f t="shared" si="67"/>
        <v>69</v>
      </c>
    </row>
    <row r="582" spans="4:10" x14ac:dyDescent="0.25">
      <c r="D582" s="70" t="s">
        <v>147</v>
      </c>
      <c r="E582" s="71" t="s">
        <v>127</v>
      </c>
      <c r="F582" s="54">
        <v>42506011</v>
      </c>
      <c r="G582" s="54" t="s">
        <v>124</v>
      </c>
      <c r="H582" s="56">
        <v>33</v>
      </c>
      <c r="I582" s="57">
        <f t="shared" si="70"/>
        <v>1</v>
      </c>
      <c r="J582" s="58">
        <f t="shared" si="67"/>
        <v>33</v>
      </c>
    </row>
    <row r="583" spans="4:10" x14ac:dyDescent="0.25">
      <c r="D583" s="67"/>
      <c r="E583" s="68" t="s">
        <v>128</v>
      </c>
      <c r="F583" s="42">
        <v>42506011</v>
      </c>
      <c r="G583" s="42" t="s">
        <v>124</v>
      </c>
      <c r="H583" s="44">
        <v>33</v>
      </c>
      <c r="I583" s="45">
        <f t="shared" si="70"/>
        <v>1</v>
      </c>
      <c r="J583" s="46">
        <f t="shared" si="67"/>
        <v>33</v>
      </c>
    </row>
    <row r="584" spans="4:10" x14ac:dyDescent="0.25">
      <c r="D584" s="67"/>
      <c r="E584" s="68" t="s">
        <v>129</v>
      </c>
      <c r="F584" s="42">
        <v>42506011</v>
      </c>
      <c r="G584" s="42" t="s">
        <v>124</v>
      </c>
      <c r="H584" s="44">
        <v>33</v>
      </c>
      <c r="I584" s="45">
        <f t="shared" si="70"/>
        <v>1</v>
      </c>
      <c r="J584" s="46">
        <f t="shared" si="67"/>
        <v>33</v>
      </c>
    </row>
    <row r="585" spans="4:10" x14ac:dyDescent="0.25">
      <c r="D585" s="67"/>
      <c r="E585" s="42">
        <v>10</v>
      </c>
      <c r="F585" s="42">
        <v>42510016</v>
      </c>
      <c r="G585" s="42" t="s">
        <v>124</v>
      </c>
      <c r="H585" s="44">
        <v>69</v>
      </c>
      <c r="I585" s="45">
        <f t="shared" si="70"/>
        <v>1</v>
      </c>
      <c r="J585" s="46">
        <f t="shared" si="67"/>
        <v>69</v>
      </c>
    </row>
    <row r="586" spans="4:10" x14ac:dyDescent="0.25">
      <c r="D586" s="67"/>
      <c r="E586" s="42">
        <v>12</v>
      </c>
      <c r="F586" s="42">
        <v>42510016</v>
      </c>
      <c r="G586" s="42" t="s">
        <v>124</v>
      </c>
      <c r="H586" s="44">
        <v>69</v>
      </c>
      <c r="I586" s="45">
        <f t="shared" si="70"/>
        <v>1</v>
      </c>
      <c r="J586" s="46">
        <f t="shared" si="67"/>
        <v>69</v>
      </c>
    </row>
    <row r="587" spans="4:10" x14ac:dyDescent="0.25">
      <c r="D587" s="67"/>
      <c r="E587" s="68">
        <v>14</v>
      </c>
      <c r="F587" s="42">
        <v>42514011</v>
      </c>
      <c r="G587" s="42" t="s">
        <v>124</v>
      </c>
      <c r="H587" s="44">
        <v>69</v>
      </c>
      <c r="I587" s="45">
        <f t="shared" si="70"/>
        <v>1</v>
      </c>
      <c r="J587" s="46">
        <f t="shared" si="67"/>
        <v>69</v>
      </c>
    </row>
    <row r="588" spans="4:10" x14ac:dyDescent="0.25">
      <c r="D588" s="67"/>
      <c r="E588" s="68" t="s">
        <v>133</v>
      </c>
      <c r="F588" s="42">
        <v>42514011</v>
      </c>
      <c r="G588" s="42" t="s">
        <v>124</v>
      </c>
      <c r="H588" s="44">
        <v>69</v>
      </c>
      <c r="I588" s="45">
        <f t="shared" si="70"/>
        <v>1</v>
      </c>
      <c r="J588" s="46">
        <f t="shared" si="67"/>
        <v>69</v>
      </c>
    </row>
    <row r="589" spans="4:10" ht="15.75" thickBot="1" x14ac:dyDescent="0.3">
      <c r="D589" s="73"/>
      <c r="E589" s="60">
        <v>16</v>
      </c>
      <c r="F589" s="60">
        <v>42516016</v>
      </c>
      <c r="G589" s="60" t="s">
        <v>124</v>
      </c>
      <c r="H589" s="62">
        <v>105</v>
      </c>
      <c r="I589" s="63">
        <f t="shared" si="70"/>
        <v>1</v>
      </c>
      <c r="J589" s="64">
        <f t="shared" si="67"/>
        <v>105</v>
      </c>
    </row>
    <row r="590" spans="4:10" x14ac:dyDescent="0.25">
      <c r="D590" s="65" t="s">
        <v>150</v>
      </c>
      <c r="E590" s="66" t="s">
        <v>123</v>
      </c>
      <c r="F590" s="36">
        <v>80205001</v>
      </c>
      <c r="G590" s="36" t="s">
        <v>124</v>
      </c>
      <c r="H590" s="38">
        <v>8</v>
      </c>
      <c r="I590" s="39">
        <f t="shared" si="70"/>
        <v>1</v>
      </c>
      <c r="J590" s="40">
        <f t="shared" si="67"/>
        <v>8</v>
      </c>
    </row>
    <row r="591" spans="4:10" x14ac:dyDescent="0.25">
      <c r="D591" s="67"/>
      <c r="E591" s="68" t="s">
        <v>125</v>
      </c>
      <c r="F591" s="42">
        <v>80205001</v>
      </c>
      <c r="G591" s="42" t="s">
        <v>124</v>
      </c>
      <c r="H591" s="44">
        <v>8</v>
      </c>
      <c r="I591" s="45">
        <f t="shared" si="70"/>
        <v>1</v>
      </c>
      <c r="J591" s="46">
        <f t="shared" si="67"/>
        <v>8</v>
      </c>
    </row>
    <row r="592" spans="4:10" x14ac:dyDescent="0.25">
      <c r="D592" s="67"/>
      <c r="E592" s="68" t="s">
        <v>126</v>
      </c>
      <c r="F592" s="42" t="str">
        <f t="shared" ref="F592:F594" si="71">_xlfn.CONCAT("802",E592,"001")</f>
        <v>80205001</v>
      </c>
      <c r="G592" s="42" t="s">
        <v>124</v>
      </c>
      <c r="H592" s="44">
        <v>8</v>
      </c>
      <c r="I592" s="45">
        <f t="shared" si="70"/>
        <v>1</v>
      </c>
      <c r="J592" s="46">
        <f t="shared" si="67"/>
        <v>8</v>
      </c>
    </row>
    <row r="593" spans="4:10" x14ac:dyDescent="0.25">
      <c r="D593" s="67"/>
      <c r="E593" s="68" t="s">
        <v>132</v>
      </c>
      <c r="F593" s="42">
        <v>80205001</v>
      </c>
      <c r="G593" s="42" t="s">
        <v>124</v>
      </c>
      <c r="H593" s="44">
        <v>8</v>
      </c>
      <c r="I593" s="45">
        <f t="shared" si="70"/>
        <v>1</v>
      </c>
      <c r="J593" s="46">
        <f t="shared" si="67"/>
        <v>8</v>
      </c>
    </row>
    <row r="594" spans="4:10" x14ac:dyDescent="0.25">
      <c r="D594" s="67"/>
      <c r="E594" s="68" t="s">
        <v>127</v>
      </c>
      <c r="F594" s="42" t="str">
        <f t="shared" si="71"/>
        <v>80206001</v>
      </c>
      <c r="G594" s="42" t="s">
        <v>124</v>
      </c>
      <c r="H594" s="44">
        <v>8</v>
      </c>
      <c r="I594" s="45">
        <f t="shared" si="70"/>
        <v>1</v>
      </c>
      <c r="J594" s="46">
        <f t="shared" si="67"/>
        <v>8</v>
      </c>
    </row>
    <row r="595" spans="4:10" x14ac:dyDescent="0.25">
      <c r="D595" s="67"/>
      <c r="E595" s="68" t="s">
        <v>128</v>
      </c>
      <c r="F595" s="42">
        <v>80206001</v>
      </c>
      <c r="G595" s="42" t="s">
        <v>124</v>
      </c>
      <c r="H595" s="44">
        <v>8</v>
      </c>
      <c r="I595" s="45">
        <f t="shared" si="70"/>
        <v>1</v>
      </c>
      <c r="J595" s="46">
        <f t="shared" si="67"/>
        <v>8</v>
      </c>
    </row>
    <row r="596" spans="4:10" x14ac:dyDescent="0.25">
      <c r="D596" s="67"/>
      <c r="E596" s="68" t="s">
        <v>129</v>
      </c>
      <c r="F596" s="42">
        <v>80206001</v>
      </c>
      <c r="G596" s="42" t="s">
        <v>124</v>
      </c>
      <c r="H596" s="44">
        <v>8</v>
      </c>
      <c r="I596" s="45">
        <f t="shared" si="70"/>
        <v>1</v>
      </c>
      <c r="J596" s="46">
        <f t="shared" si="67"/>
        <v>8</v>
      </c>
    </row>
    <row r="597" spans="4:10" x14ac:dyDescent="0.25">
      <c r="D597" s="67"/>
      <c r="E597" s="42">
        <v>10</v>
      </c>
      <c r="F597" s="42">
        <v>80207001</v>
      </c>
      <c r="G597" s="42" t="s">
        <v>124</v>
      </c>
      <c r="H597" s="44">
        <v>9</v>
      </c>
      <c r="I597" s="45">
        <f t="shared" si="70"/>
        <v>1</v>
      </c>
      <c r="J597" s="46">
        <f t="shared" si="67"/>
        <v>9</v>
      </c>
    </row>
    <row r="598" spans="4:10" x14ac:dyDescent="0.25">
      <c r="D598" s="67"/>
      <c r="E598" s="42">
        <v>12</v>
      </c>
      <c r="F598" s="42">
        <v>80207001</v>
      </c>
      <c r="G598" s="42" t="s">
        <v>124</v>
      </c>
      <c r="H598" s="44">
        <v>9</v>
      </c>
      <c r="I598" s="45">
        <f t="shared" si="70"/>
        <v>1</v>
      </c>
      <c r="J598" s="46">
        <f t="shared" si="67"/>
        <v>9</v>
      </c>
    </row>
    <row r="599" spans="4:10" x14ac:dyDescent="0.25">
      <c r="D599" s="67"/>
      <c r="E599" s="68">
        <v>14</v>
      </c>
      <c r="F599" s="42">
        <v>80208009</v>
      </c>
      <c r="G599" s="42" t="s">
        <v>124</v>
      </c>
      <c r="H599" s="44">
        <v>9</v>
      </c>
      <c r="I599" s="45">
        <f t="shared" si="70"/>
        <v>1</v>
      </c>
      <c r="J599" s="46">
        <f t="shared" si="67"/>
        <v>9</v>
      </c>
    </row>
    <row r="600" spans="4:10" x14ac:dyDescent="0.25">
      <c r="D600" s="67"/>
      <c r="E600" s="42" t="s">
        <v>133</v>
      </c>
      <c r="F600" s="42">
        <v>80208009</v>
      </c>
      <c r="G600" s="42" t="s">
        <v>124</v>
      </c>
      <c r="H600" s="44">
        <v>9</v>
      </c>
      <c r="I600" s="45">
        <f t="shared" si="70"/>
        <v>1</v>
      </c>
      <c r="J600" s="46">
        <f t="shared" si="67"/>
        <v>9</v>
      </c>
    </row>
    <row r="601" spans="4:10" x14ac:dyDescent="0.25">
      <c r="D601" s="67"/>
      <c r="E601" s="42">
        <v>16</v>
      </c>
      <c r="F601" s="42">
        <v>71107270102</v>
      </c>
      <c r="G601" s="42" t="s">
        <v>124</v>
      </c>
      <c r="H601" s="44">
        <v>13</v>
      </c>
      <c r="I601" s="45">
        <f t="shared" si="70"/>
        <v>1</v>
      </c>
      <c r="J601" s="46">
        <f t="shared" si="67"/>
        <v>13</v>
      </c>
    </row>
    <row r="602" spans="4:10" x14ac:dyDescent="0.25">
      <c r="D602" s="67"/>
      <c r="E602" s="42">
        <v>18</v>
      </c>
      <c r="F602" s="42">
        <v>71107270102</v>
      </c>
      <c r="G602" s="42" t="s">
        <v>124</v>
      </c>
      <c r="H602" s="44">
        <v>13</v>
      </c>
      <c r="I602" s="45">
        <f t="shared" si="70"/>
        <v>1</v>
      </c>
      <c r="J602" s="46">
        <f t="shared" ref="J602:J632" si="72">H602*I602</f>
        <v>13</v>
      </c>
    </row>
    <row r="603" spans="4:10" ht="15.75" thickBot="1" x14ac:dyDescent="0.3">
      <c r="D603" s="69"/>
      <c r="E603" s="48">
        <v>20</v>
      </c>
      <c r="F603" s="48">
        <v>71107270102</v>
      </c>
      <c r="G603" s="48" t="s">
        <v>124</v>
      </c>
      <c r="H603" s="50">
        <v>13</v>
      </c>
      <c r="I603" s="51">
        <f t="shared" si="70"/>
        <v>1</v>
      </c>
      <c r="J603" s="52">
        <f t="shared" si="72"/>
        <v>13</v>
      </c>
    </row>
    <row r="604" spans="4:10" x14ac:dyDescent="0.25">
      <c r="D604" s="70" t="s">
        <v>151</v>
      </c>
      <c r="E604" s="71" t="s">
        <v>127</v>
      </c>
      <c r="F604" s="54">
        <v>80206010</v>
      </c>
      <c r="G604" s="54" t="s">
        <v>124</v>
      </c>
      <c r="H604" s="56">
        <v>8</v>
      </c>
      <c r="I604" s="57">
        <f t="shared" si="70"/>
        <v>1</v>
      </c>
      <c r="J604" s="58">
        <f t="shared" si="72"/>
        <v>8</v>
      </c>
    </row>
    <row r="605" spans="4:10" x14ac:dyDescent="0.25">
      <c r="D605" s="67"/>
      <c r="E605" s="68" t="s">
        <v>128</v>
      </c>
      <c r="F605" s="42">
        <v>80206010</v>
      </c>
      <c r="G605" s="42" t="s">
        <v>124</v>
      </c>
      <c r="H605" s="44">
        <v>8</v>
      </c>
      <c r="I605" s="45">
        <f t="shared" si="70"/>
        <v>1</v>
      </c>
      <c r="J605" s="46">
        <f t="shared" si="72"/>
        <v>8</v>
      </c>
    </row>
    <row r="606" spans="4:10" x14ac:dyDescent="0.25">
      <c r="D606" s="67"/>
      <c r="E606" s="68" t="s">
        <v>129</v>
      </c>
      <c r="F606" s="42">
        <v>80206010</v>
      </c>
      <c r="G606" s="42" t="s">
        <v>124</v>
      </c>
      <c r="H606" s="44">
        <v>8</v>
      </c>
      <c r="I606" s="45">
        <f t="shared" si="70"/>
        <v>1</v>
      </c>
      <c r="J606" s="46">
        <f t="shared" si="72"/>
        <v>8</v>
      </c>
    </row>
    <row r="607" spans="4:10" x14ac:dyDescent="0.25">
      <c r="D607" s="67"/>
      <c r="E607" s="42">
        <v>10</v>
      </c>
      <c r="F607" s="42">
        <v>80207010</v>
      </c>
      <c r="G607" s="42" t="s">
        <v>124</v>
      </c>
      <c r="H607" s="44">
        <v>9</v>
      </c>
      <c r="I607" s="45">
        <f t="shared" si="70"/>
        <v>1</v>
      </c>
      <c r="J607" s="46">
        <f t="shared" si="72"/>
        <v>9</v>
      </c>
    </row>
    <row r="608" spans="4:10" x14ac:dyDescent="0.25">
      <c r="D608" s="67"/>
      <c r="E608" s="42">
        <v>12</v>
      </c>
      <c r="F608" s="42">
        <v>80207010</v>
      </c>
      <c r="G608" s="42" t="s">
        <v>124</v>
      </c>
      <c r="H608" s="44">
        <v>9</v>
      </c>
      <c r="I608" s="45">
        <f t="shared" si="70"/>
        <v>1</v>
      </c>
      <c r="J608" s="46">
        <f t="shared" si="72"/>
        <v>9</v>
      </c>
    </row>
    <row r="609" spans="4:10" x14ac:dyDescent="0.25">
      <c r="D609" s="67"/>
      <c r="E609" s="68">
        <v>14</v>
      </c>
      <c r="F609" s="42">
        <v>80208011</v>
      </c>
      <c r="G609" s="42" t="s">
        <v>124</v>
      </c>
      <c r="H609" s="44">
        <v>9</v>
      </c>
      <c r="I609" s="45">
        <f t="shared" si="70"/>
        <v>1</v>
      </c>
      <c r="J609" s="46">
        <f t="shared" si="72"/>
        <v>9</v>
      </c>
    </row>
    <row r="610" spans="4:10" x14ac:dyDescent="0.25">
      <c r="D610" s="67"/>
      <c r="E610" s="68" t="s">
        <v>133</v>
      </c>
      <c r="F610" s="42">
        <v>80208011</v>
      </c>
      <c r="G610" s="42" t="s">
        <v>124</v>
      </c>
      <c r="H610" s="44">
        <v>9</v>
      </c>
      <c r="I610" s="45">
        <f t="shared" si="70"/>
        <v>1</v>
      </c>
      <c r="J610" s="46">
        <f t="shared" si="72"/>
        <v>9</v>
      </c>
    </row>
    <row r="611" spans="4:10" x14ac:dyDescent="0.25">
      <c r="D611" s="67"/>
      <c r="E611" s="42">
        <v>16</v>
      </c>
      <c r="F611" s="42">
        <v>80210010</v>
      </c>
      <c r="G611" s="42" t="s">
        <v>124</v>
      </c>
      <c r="H611" s="44">
        <v>13</v>
      </c>
      <c r="I611" s="45">
        <f t="shared" si="70"/>
        <v>1</v>
      </c>
      <c r="J611" s="46">
        <f t="shared" si="72"/>
        <v>13</v>
      </c>
    </row>
    <row r="612" spans="4:10" x14ac:dyDescent="0.25">
      <c r="D612" s="67"/>
      <c r="E612" s="42">
        <v>18</v>
      </c>
      <c r="F612" s="42">
        <v>80210010</v>
      </c>
      <c r="G612" s="42" t="s">
        <v>124</v>
      </c>
      <c r="H612" s="44">
        <v>13</v>
      </c>
      <c r="I612" s="45">
        <f t="shared" si="70"/>
        <v>1</v>
      </c>
      <c r="J612" s="46">
        <f t="shared" si="72"/>
        <v>13</v>
      </c>
    </row>
    <row r="613" spans="4:10" ht="15.75" thickBot="1" x14ac:dyDescent="0.3">
      <c r="D613" s="73"/>
      <c r="E613" s="60">
        <v>20</v>
      </c>
      <c r="F613" s="60">
        <v>80210010</v>
      </c>
      <c r="G613" s="60" t="s">
        <v>124</v>
      </c>
      <c r="H613" s="62">
        <v>13</v>
      </c>
      <c r="I613" s="63">
        <f t="shared" si="70"/>
        <v>1</v>
      </c>
      <c r="J613" s="64">
        <f t="shared" si="72"/>
        <v>13</v>
      </c>
    </row>
    <row r="614" spans="4:10" x14ac:dyDescent="0.25">
      <c r="D614" s="65" t="s">
        <v>152</v>
      </c>
      <c r="E614" s="66" t="s">
        <v>123</v>
      </c>
      <c r="F614" s="36">
        <v>81805001</v>
      </c>
      <c r="G614" s="36" t="s">
        <v>124</v>
      </c>
      <c r="H614" s="38">
        <v>5</v>
      </c>
      <c r="I614" s="39">
        <f t="shared" si="70"/>
        <v>1</v>
      </c>
      <c r="J614" s="40">
        <f t="shared" si="72"/>
        <v>5</v>
      </c>
    </row>
    <row r="615" spans="4:10" x14ac:dyDescent="0.25">
      <c r="D615" s="67"/>
      <c r="E615" s="68" t="s">
        <v>125</v>
      </c>
      <c r="F615" s="42">
        <v>81805001</v>
      </c>
      <c r="G615" s="42" t="s">
        <v>124</v>
      </c>
      <c r="H615" s="44">
        <v>5</v>
      </c>
      <c r="I615" s="45">
        <f t="shared" si="70"/>
        <v>1</v>
      </c>
      <c r="J615" s="46">
        <f t="shared" si="72"/>
        <v>5</v>
      </c>
    </row>
    <row r="616" spans="4:10" x14ac:dyDescent="0.25">
      <c r="D616" s="67"/>
      <c r="E616" s="68" t="s">
        <v>126</v>
      </c>
      <c r="F616" s="42">
        <v>81805001</v>
      </c>
      <c r="G616" s="42" t="s">
        <v>124</v>
      </c>
      <c r="H616" s="44">
        <v>5</v>
      </c>
      <c r="I616" s="45">
        <f t="shared" si="70"/>
        <v>1</v>
      </c>
      <c r="J616" s="46">
        <f t="shared" si="72"/>
        <v>5</v>
      </c>
    </row>
    <row r="617" spans="4:10" x14ac:dyDescent="0.25">
      <c r="D617" s="67"/>
      <c r="E617" s="68" t="s">
        <v>132</v>
      </c>
      <c r="F617" s="42">
        <v>81805001</v>
      </c>
      <c r="G617" s="42" t="s">
        <v>124</v>
      </c>
      <c r="H617" s="44">
        <v>5</v>
      </c>
      <c r="I617" s="45">
        <f t="shared" si="70"/>
        <v>1</v>
      </c>
      <c r="J617" s="46">
        <f t="shared" si="72"/>
        <v>5</v>
      </c>
    </row>
    <row r="618" spans="4:10" x14ac:dyDescent="0.25">
      <c r="D618" s="67"/>
      <c r="E618" s="68" t="s">
        <v>127</v>
      </c>
      <c r="F618" s="42">
        <v>81806001</v>
      </c>
      <c r="G618" s="42" t="s">
        <v>124</v>
      </c>
      <c r="H618" s="44">
        <v>5</v>
      </c>
      <c r="I618" s="45">
        <f t="shared" si="70"/>
        <v>1</v>
      </c>
      <c r="J618" s="46">
        <f t="shared" si="72"/>
        <v>5</v>
      </c>
    </row>
    <row r="619" spans="4:10" x14ac:dyDescent="0.25">
      <c r="D619" s="67"/>
      <c r="E619" s="68" t="s">
        <v>128</v>
      </c>
      <c r="F619" s="42">
        <v>81806001</v>
      </c>
      <c r="G619" s="42" t="s">
        <v>124</v>
      </c>
      <c r="H619" s="44">
        <v>5</v>
      </c>
      <c r="I619" s="45">
        <f t="shared" si="70"/>
        <v>1</v>
      </c>
      <c r="J619" s="46">
        <f t="shared" si="72"/>
        <v>5</v>
      </c>
    </row>
    <row r="620" spans="4:10" x14ac:dyDescent="0.25">
      <c r="D620" s="67"/>
      <c r="E620" s="68" t="s">
        <v>129</v>
      </c>
      <c r="F620" s="42">
        <v>81806001</v>
      </c>
      <c r="G620" s="42" t="s">
        <v>124</v>
      </c>
      <c r="H620" s="44">
        <v>5</v>
      </c>
      <c r="I620" s="45">
        <f t="shared" si="70"/>
        <v>1</v>
      </c>
      <c r="J620" s="46">
        <f t="shared" si="72"/>
        <v>5</v>
      </c>
    </row>
    <row r="621" spans="4:10" x14ac:dyDescent="0.25">
      <c r="D621" s="67"/>
      <c r="E621" s="42">
        <v>10</v>
      </c>
      <c r="F621" s="42">
        <v>81807001</v>
      </c>
      <c r="G621" s="42" t="s">
        <v>124</v>
      </c>
      <c r="H621" s="44">
        <v>5</v>
      </c>
      <c r="I621" s="45">
        <f t="shared" si="70"/>
        <v>1</v>
      </c>
      <c r="J621" s="46">
        <f t="shared" si="72"/>
        <v>5</v>
      </c>
    </row>
    <row r="622" spans="4:10" x14ac:dyDescent="0.25">
      <c r="D622" s="67"/>
      <c r="E622" s="42">
        <v>12</v>
      </c>
      <c r="F622" s="42">
        <v>81807001</v>
      </c>
      <c r="G622" s="42" t="s">
        <v>124</v>
      </c>
      <c r="H622" s="44">
        <v>5</v>
      </c>
      <c r="I622" s="45">
        <f t="shared" si="70"/>
        <v>1</v>
      </c>
      <c r="J622" s="46">
        <f t="shared" si="72"/>
        <v>5</v>
      </c>
    </row>
    <row r="623" spans="4:10" x14ac:dyDescent="0.25">
      <c r="D623" s="67"/>
      <c r="E623" s="68">
        <v>14</v>
      </c>
      <c r="F623" s="42">
        <v>81808010</v>
      </c>
      <c r="G623" s="42" t="s">
        <v>124</v>
      </c>
      <c r="H623" s="44">
        <v>8</v>
      </c>
      <c r="I623" s="45">
        <f t="shared" si="70"/>
        <v>1</v>
      </c>
      <c r="J623" s="46">
        <f t="shared" si="72"/>
        <v>8</v>
      </c>
    </row>
    <row r="624" spans="4:10" x14ac:dyDescent="0.25">
      <c r="D624" s="67"/>
      <c r="E624" s="42" t="s">
        <v>133</v>
      </c>
      <c r="F624" s="42">
        <v>81808010</v>
      </c>
      <c r="G624" s="42" t="s">
        <v>124</v>
      </c>
      <c r="H624" s="44">
        <v>8</v>
      </c>
      <c r="I624" s="45">
        <f t="shared" si="70"/>
        <v>1</v>
      </c>
      <c r="J624" s="46">
        <f t="shared" si="72"/>
        <v>8</v>
      </c>
    </row>
    <row r="625" spans="4:10" x14ac:dyDescent="0.25">
      <c r="D625" s="67"/>
      <c r="E625" s="42">
        <v>16</v>
      </c>
      <c r="F625" s="42">
        <v>81812010</v>
      </c>
      <c r="G625" s="42" t="s">
        <v>124</v>
      </c>
      <c r="H625" s="44">
        <v>14</v>
      </c>
      <c r="I625" s="45">
        <f t="shared" si="70"/>
        <v>1</v>
      </c>
      <c r="J625" s="46">
        <f t="shared" si="72"/>
        <v>14</v>
      </c>
    </row>
    <row r="626" spans="4:10" x14ac:dyDescent="0.25">
      <c r="D626" s="67"/>
      <c r="E626" s="42">
        <v>18</v>
      </c>
      <c r="F626" s="42">
        <v>81812010</v>
      </c>
      <c r="G626" s="42" t="s">
        <v>124</v>
      </c>
      <c r="H626" s="44">
        <v>14</v>
      </c>
      <c r="I626" s="45">
        <f t="shared" si="70"/>
        <v>1</v>
      </c>
      <c r="J626" s="46">
        <f t="shared" si="72"/>
        <v>14</v>
      </c>
    </row>
    <row r="627" spans="4:10" ht="15.75" thickBot="1" x14ac:dyDescent="0.3">
      <c r="D627" s="69"/>
      <c r="E627" s="48">
        <v>20</v>
      </c>
      <c r="F627" s="48">
        <v>81812010</v>
      </c>
      <c r="G627" s="48" t="s">
        <v>124</v>
      </c>
      <c r="H627" s="50">
        <v>14</v>
      </c>
      <c r="I627" s="51">
        <f t="shared" si="70"/>
        <v>1</v>
      </c>
      <c r="J627" s="52">
        <f t="shared" si="72"/>
        <v>14</v>
      </c>
    </row>
    <row r="628" spans="4:10" x14ac:dyDescent="0.25">
      <c r="D628" s="70" t="s">
        <v>153</v>
      </c>
      <c r="E628" s="71" t="s">
        <v>125</v>
      </c>
      <c r="F628" s="54">
        <v>57500090</v>
      </c>
      <c r="G628" s="54" t="s">
        <v>124</v>
      </c>
      <c r="H628" s="56">
        <v>5</v>
      </c>
      <c r="I628" s="57">
        <f t="shared" si="70"/>
        <v>1</v>
      </c>
      <c r="J628" s="58">
        <f t="shared" si="72"/>
        <v>5</v>
      </c>
    </row>
    <row r="629" spans="4:10" x14ac:dyDescent="0.25">
      <c r="D629" s="67"/>
      <c r="E629" s="68" t="s">
        <v>127</v>
      </c>
      <c r="F629" s="42">
        <v>57500096</v>
      </c>
      <c r="G629" s="42" t="s">
        <v>124</v>
      </c>
      <c r="H629" s="44">
        <v>9</v>
      </c>
      <c r="I629" s="45">
        <f t="shared" si="70"/>
        <v>1</v>
      </c>
      <c r="J629" s="46">
        <f t="shared" si="72"/>
        <v>9</v>
      </c>
    </row>
    <row r="630" spans="4:10" x14ac:dyDescent="0.25">
      <c r="D630" s="67"/>
      <c r="E630" s="68" t="s">
        <v>129</v>
      </c>
      <c r="F630" s="42">
        <v>57500096</v>
      </c>
      <c r="G630" s="42" t="s">
        <v>124</v>
      </c>
      <c r="H630" s="44">
        <v>9</v>
      </c>
      <c r="I630" s="45">
        <f t="shared" si="70"/>
        <v>1</v>
      </c>
      <c r="J630" s="46">
        <f t="shared" si="72"/>
        <v>9</v>
      </c>
    </row>
    <row r="631" spans="4:10" x14ac:dyDescent="0.25">
      <c r="D631" s="67"/>
      <c r="E631" s="42">
        <v>10</v>
      </c>
      <c r="F631" s="42">
        <v>57500097</v>
      </c>
      <c r="G631" s="42" t="s">
        <v>124</v>
      </c>
      <c r="H631" s="44">
        <v>10</v>
      </c>
      <c r="I631" s="45">
        <f t="shared" si="70"/>
        <v>1</v>
      </c>
      <c r="J631" s="46">
        <f t="shared" si="72"/>
        <v>10</v>
      </c>
    </row>
    <row r="632" spans="4:10" ht="15.75" thickBot="1" x14ac:dyDescent="0.3">
      <c r="D632" s="73"/>
      <c r="E632" s="60">
        <v>12</v>
      </c>
      <c r="F632" s="60">
        <v>57500097</v>
      </c>
      <c r="G632" s="60" t="s">
        <v>124</v>
      </c>
      <c r="H632" s="62">
        <v>10</v>
      </c>
      <c r="I632" s="63">
        <f t="shared" si="70"/>
        <v>1</v>
      </c>
      <c r="J632" s="64">
        <f t="shared" si="72"/>
        <v>10</v>
      </c>
    </row>
    <row r="633" spans="4:10" x14ac:dyDescent="0.25">
      <c r="D633" s="65" t="s">
        <v>154</v>
      </c>
      <c r="E633" s="66" t="s">
        <v>125</v>
      </c>
      <c r="F633" s="36" t="s">
        <v>134</v>
      </c>
      <c r="G633" s="36" t="s">
        <v>124</v>
      </c>
      <c r="H633" s="38" t="s">
        <v>134</v>
      </c>
      <c r="I633" s="39">
        <f t="shared" si="70"/>
        <v>1</v>
      </c>
      <c r="J633" s="40" t="s">
        <v>134</v>
      </c>
    </row>
    <row r="634" spans="4:10" x14ac:dyDescent="0.25">
      <c r="D634" s="67"/>
      <c r="E634" s="68" t="s">
        <v>127</v>
      </c>
      <c r="F634" s="42">
        <v>57500091</v>
      </c>
      <c r="G634" s="42" t="s">
        <v>124</v>
      </c>
      <c r="H634" s="44">
        <v>9</v>
      </c>
      <c r="I634" s="45">
        <f t="shared" si="70"/>
        <v>1</v>
      </c>
      <c r="J634" s="46">
        <f t="shared" ref="J634:J636" si="73">H634*I634</f>
        <v>9</v>
      </c>
    </row>
    <row r="635" spans="4:10" x14ac:dyDescent="0.25">
      <c r="D635" s="67"/>
      <c r="E635" s="68" t="s">
        <v>129</v>
      </c>
      <c r="F635" s="42">
        <v>57500091</v>
      </c>
      <c r="G635" s="42" t="s">
        <v>124</v>
      </c>
      <c r="H635" s="44">
        <v>9</v>
      </c>
      <c r="I635" s="45">
        <f t="shared" ref="I635:I644" si="74">$E$21</f>
        <v>1</v>
      </c>
      <c r="J635" s="46">
        <f t="shared" si="73"/>
        <v>9</v>
      </c>
    </row>
    <row r="636" spans="4:10" x14ac:dyDescent="0.25">
      <c r="D636" s="67"/>
      <c r="E636" s="42">
        <v>10</v>
      </c>
      <c r="F636" s="42">
        <v>57500092</v>
      </c>
      <c r="G636" s="42" t="s">
        <v>124</v>
      </c>
      <c r="H636" s="44">
        <v>10</v>
      </c>
      <c r="I636" s="45">
        <f t="shared" si="74"/>
        <v>1</v>
      </c>
      <c r="J636" s="46">
        <f t="shared" si="73"/>
        <v>10</v>
      </c>
    </row>
    <row r="637" spans="4:10" x14ac:dyDescent="0.25">
      <c r="D637" s="67"/>
      <c r="E637" s="42">
        <v>12</v>
      </c>
      <c r="F637" s="42">
        <v>57500092</v>
      </c>
      <c r="G637" s="42" t="s">
        <v>124</v>
      </c>
      <c r="H637" s="44">
        <v>10</v>
      </c>
      <c r="I637" s="45">
        <f t="shared" si="74"/>
        <v>1</v>
      </c>
      <c r="J637" s="46">
        <f>H637*I637</f>
        <v>10</v>
      </c>
    </row>
    <row r="638" spans="4:10" ht="15.75" thickBot="1" x14ac:dyDescent="0.3">
      <c r="D638" s="69"/>
      <c r="E638" s="48" t="s">
        <v>133</v>
      </c>
      <c r="F638" s="48">
        <v>57500093</v>
      </c>
      <c r="G638" s="48" t="s">
        <v>124</v>
      </c>
      <c r="H638" s="50">
        <v>18</v>
      </c>
      <c r="I638" s="51">
        <f t="shared" si="74"/>
        <v>1</v>
      </c>
      <c r="J638" s="52">
        <f>H638*I638</f>
        <v>18</v>
      </c>
    </row>
    <row r="639" spans="4:10" x14ac:dyDescent="0.25">
      <c r="D639" s="70" t="s">
        <v>294</v>
      </c>
      <c r="E639" s="71" t="s">
        <v>125</v>
      </c>
      <c r="F639" s="54">
        <v>2673</v>
      </c>
      <c r="G639" s="54" t="s">
        <v>124</v>
      </c>
      <c r="H639" s="56">
        <v>2</v>
      </c>
      <c r="I639" s="57">
        <f t="shared" si="74"/>
        <v>1</v>
      </c>
      <c r="J639" s="58">
        <f t="shared" ref="J639:J642" si="75">H639*I639</f>
        <v>2</v>
      </c>
    </row>
    <row r="640" spans="4:10" x14ac:dyDescent="0.25">
      <c r="D640" s="67"/>
      <c r="E640" s="68" t="s">
        <v>127</v>
      </c>
      <c r="F640" s="42">
        <v>2673</v>
      </c>
      <c r="G640" s="42" t="s">
        <v>124</v>
      </c>
      <c r="H640" s="44">
        <v>2</v>
      </c>
      <c r="I640" s="45">
        <f t="shared" si="74"/>
        <v>1</v>
      </c>
      <c r="J640" s="46">
        <f t="shared" si="75"/>
        <v>2</v>
      </c>
    </row>
    <row r="641" spans="2:10" x14ac:dyDescent="0.25">
      <c r="D641" s="67"/>
      <c r="E641" s="68" t="s">
        <v>129</v>
      </c>
      <c r="F641" s="42">
        <v>2673</v>
      </c>
      <c r="G641" s="42" t="s">
        <v>124</v>
      </c>
      <c r="H641" s="44">
        <v>2</v>
      </c>
      <c r="I641" s="45">
        <f t="shared" si="74"/>
        <v>1</v>
      </c>
      <c r="J641" s="46">
        <f t="shared" si="75"/>
        <v>2</v>
      </c>
    </row>
    <row r="642" spans="2:10" x14ac:dyDescent="0.25">
      <c r="D642" s="67"/>
      <c r="E642" s="42">
        <v>10</v>
      </c>
      <c r="F642" s="42">
        <v>2673</v>
      </c>
      <c r="G642" s="42" t="s">
        <v>124</v>
      </c>
      <c r="H642" s="44">
        <v>2</v>
      </c>
      <c r="I642" s="45">
        <f t="shared" si="74"/>
        <v>1</v>
      </c>
      <c r="J642" s="46">
        <f t="shared" si="75"/>
        <v>2</v>
      </c>
    </row>
    <row r="643" spans="2:10" x14ac:dyDescent="0.25">
      <c r="D643" s="67"/>
      <c r="E643" s="42">
        <v>12</v>
      </c>
      <c r="F643" s="42">
        <v>2673</v>
      </c>
      <c r="G643" s="42" t="s">
        <v>124</v>
      </c>
      <c r="H643" s="44">
        <v>2</v>
      </c>
      <c r="I643" s="45">
        <f t="shared" si="74"/>
        <v>1</v>
      </c>
      <c r="J643" s="46">
        <f>H643*I643</f>
        <v>2</v>
      </c>
    </row>
    <row r="644" spans="2:10" ht="15.75" thickBot="1" x14ac:dyDescent="0.3">
      <c r="D644" s="69"/>
      <c r="E644" s="48" t="s">
        <v>133</v>
      </c>
      <c r="F644" s="48">
        <v>2673</v>
      </c>
      <c r="G644" s="48" t="s">
        <v>124</v>
      </c>
      <c r="H644" s="50">
        <v>2</v>
      </c>
      <c r="I644" s="51">
        <f t="shared" si="74"/>
        <v>1</v>
      </c>
      <c r="J644" s="52">
        <f>H644*I644</f>
        <v>2</v>
      </c>
    </row>
    <row r="646" spans="2:10" ht="30" x14ac:dyDescent="0.4">
      <c r="B646" s="26" t="s">
        <v>295</v>
      </c>
      <c r="C646" s="26"/>
      <c r="D646" s="26"/>
      <c r="E646" s="26"/>
      <c r="F646" s="26"/>
      <c r="G646" s="26"/>
      <c r="H646" s="26"/>
      <c r="I646" s="26"/>
      <c r="J646" s="26"/>
    </row>
    <row r="647" spans="2:10" ht="15.75" thickBot="1" x14ac:dyDescent="0.3">
      <c r="F647" s="108"/>
    </row>
    <row r="648" spans="2:10" ht="15.75" thickBot="1" x14ac:dyDescent="0.3">
      <c r="B648" s="29" t="s">
        <v>21</v>
      </c>
      <c r="C648" s="30" t="s">
        <v>22</v>
      </c>
      <c r="D648" s="30" t="s">
        <v>23</v>
      </c>
      <c r="E648" s="31" t="s">
        <v>24</v>
      </c>
      <c r="F648" s="30" t="s">
        <v>25</v>
      </c>
      <c r="G648" s="30" t="s">
        <v>26</v>
      </c>
      <c r="H648" s="32" t="s">
        <v>27</v>
      </c>
      <c r="I648" s="33" t="s">
        <v>28</v>
      </c>
      <c r="J648" s="34" t="s">
        <v>29</v>
      </c>
    </row>
    <row r="649" spans="2:10" x14ac:dyDescent="0.25">
      <c r="B649" s="35" t="s">
        <v>39</v>
      </c>
      <c r="C649" s="36" t="s">
        <v>31</v>
      </c>
      <c r="D649" s="36" t="s">
        <v>296</v>
      </c>
      <c r="E649" s="36" t="s">
        <v>297</v>
      </c>
      <c r="F649" s="37" t="s">
        <v>298</v>
      </c>
      <c r="G649" s="36" t="s">
        <v>35</v>
      </c>
      <c r="H649" s="38">
        <v>279</v>
      </c>
      <c r="I649" s="39">
        <f t="shared" ref="I649:I662" si="76">$E$21</f>
        <v>1</v>
      </c>
      <c r="J649" s="40">
        <f t="shared" ref="J649:J652" si="77">H649*I649</f>
        <v>279</v>
      </c>
    </row>
    <row r="650" spans="2:10" ht="15.75" thickBot="1" x14ac:dyDescent="0.3">
      <c r="B650" s="47" t="s">
        <v>45</v>
      </c>
      <c r="C650" s="48" t="s">
        <v>31</v>
      </c>
      <c r="D650" s="48" t="s">
        <v>296</v>
      </c>
      <c r="E650" s="50" t="s">
        <v>134</v>
      </c>
      <c r="F650" s="49" t="s">
        <v>299</v>
      </c>
      <c r="G650" s="48" t="s">
        <v>35</v>
      </c>
      <c r="H650" s="50" t="s">
        <v>134</v>
      </c>
      <c r="I650" s="51">
        <f t="shared" si="76"/>
        <v>1</v>
      </c>
      <c r="J650" s="52" t="s">
        <v>134</v>
      </c>
    </row>
    <row r="651" spans="2:10" x14ac:dyDescent="0.25">
      <c r="B651" s="53" t="s">
        <v>39</v>
      </c>
      <c r="C651" s="54" t="s">
        <v>31</v>
      </c>
      <c r="D651" s="54" t="s">
        <v>300</v>
      </c>
      <c r="E651" s="54" t="s">
        <v>301</v>
      </c>
      <c r="F651" s="55" t="s">
        <v>302</v>
      </c>
      <c r="G651" s="54" t="s">
        <v>35</v>
      </c>
      <c r="H651" s="56">
        <v>279</v>
      </c>
      <c r="I651" s="57">
        <f t="shared" si="76"/>
        <v>1</v>
      </c>
      <c r="J651" s="58">
        <f t="shared" si="77"/>
        <v>279</v>
      </c>
    </row>
    <row r="652" spans="2:10" x14ac:dyDescent="0.25">
      <c r="B652" s="41" t="s">
        <v>42</v>
      </c>
      <c r="C652" s="42" t="s">
        <v>31</v>
      </c>
      <c r="D652" s="42" t="s">
        <v>300</v>
      </c>
      <c r="E652" s="42" t="s">
        <v>303</v>
      </c>
      <c r="F652" s="43" t="s">
        <v>304</v>
      </c>
      <c r="G652" s="42" t="s">
        <v>35</v>
      </c>
      <c r="H652" s="44">
        <v>355</v>
      </c>
      <c r="I652" s="45">
        <f t="shared" si="76"/>
        <v>1</v>
      </c>
      <c r="J652" s="46">
        <f t="shared" si="77"/>
        <v>355</v>
      </c>
    </row>
    <row r="653" spans="2:10" ht="15.75" thickBot="1" x14ac:dyDescent="0.3">
      <c r="B653" s="59" t="s">
        <v>45</v>
      </c>
      <c r="C653" s="60" t="s">
        <v>31</v>
      </c>
      <c r="D653" s="60" t="s">
        <v>300</v>
      </c>
      <c r="E653" s="62" t="s">
        <v>134</v>
      </c>
      <c r="F653" s="61" t="s">
        <v>305</v>
      </c>
      <c r="G653" s="60" t="s">
        <v>35</v>
      </c>
      <c r="H653" s="62" t="s">
        <v>134</v>
      </c>
      <c r="I653" s="63">
        <f t="shared" si="76"/>
        <v>1</v>
      </c>
      <c r="J653" s="64" t="s">
        <v>134</v>
      </c>
    </row>
    <row r="654" spans="2:10" x14ac:dyDescent="0.25">
      <c r="B654" s="35" t="s">
        <v>39</v>
      </c>
      <c r="C654" s="36" t="s">
        <v>31</v>
      </c>
      <c r="D654" s="36" t="s">
        <v>48</v>
      </c>
      <c r="E654" s="36" t="s">
        <v>306</v>
      </c>
      <c r="F654" s="37" t="s">
        <v>307</v>
      </c>
      <c r="G654" s="36" t="s">
        <v>35</v>
      </c>
      <c r="H654" s="38">
        <v>279</v>
      </c>
      <c r="I654" s="39">
        <f t="shared" si="76"/>
        <v>1</v>
      </c>
      <c r="J654" s="40">
        <f t="shared" ref="J654" si="78">H654*I654</f>
        <v>279</v>
      </c>
    </row>
    <row r="655" spans="2:10" ht="15.75" thickBot="1" x14ac:dyDescent="0.3">
      <c r="B655" s="47" t="s">
        <v>42</v>
      </c>
      <c r="C655" s="48" t="s">
        <v>31</v>
      </c>
      <c r="D655" s="48" t="s">
        <v>48</v>
      </c>
      <c r="E655" s="48" t="s">
        <v>308</v>
      </c>
      <c r="F655" s="49" t="s">
        <v>309</v>
      </c>
      <c r="G655" s="48" t="s">
        <v>35</v>
      </c>
      <c r="H655" s="50" t="s">
        <v>134</v>
      </c>
      <c r="I655" s="51">
        <f t="shared" si="76"/>
        <v>1</v>
      </c>
      <c r="J655" s="52" t="s">
        <v>134</v>
      </c>
    </row>
    <row r="656" spans="2:10" ht="15.75" thickBot="1" x14ac:dyDescent="0.3">
      <c r="B656" s="109" t="s">
        <v>39</v>
      </c>
      <c r="C656" s="110" t="s">
        <v>58</v>
      </c>
      <c r="D656" s="110" t="s">
        <v>296</v>
      </c>
      <c r="E656" s="110" t="s">
        <v>310</v>
      </c>
      <c r="F656" s="111" t="s">
        <v>311</v>
      </c>
      <c r="G656" s="110" t="s">
        <v>35</v>
      </c>
      <c r="H656" s="112">
        <v>228</v>
      </c>
      <c r="I656" s="86">
        <f t="shared" si="76"/>
        <v>1</v>
      </c>
      <c r="J656" s="113">
        <f t="shared" ref="J656:J661" si="79">H656*I656</f>
        <v>228</v>
      </c>
    </row>
    <row r="657" spans="2:10" x14ac:dyDescent="0.25">
      <c r="B657" s="35" t="s">
        <v>39</v>
      </c>
      <c r="C657" s="36" t="s">
        <v>58</v>
      </c>
      <c r="D657" s="36" t="s">
        <v>300</v>
      </c>
      <c r="E657" s="36" t="s">
        <v>312</v>
      </c>
      <c r="F657" s="37" t="s">
        <v>313</v>
      </c>
      <c r="G657" s="36" t="s">
        <v>35</v>
      </c>
      <c r="H657" s="38">
        <v>228</v>
      </c>
      <c r="I657" s="39">
        <f t="shared" si="76"/>
        <v>1</v>
      </c>
      <c r="J657" s="40">
        <f t="shared" si="79"/>
        <v>228</v>
      </c>
    </row>
    <row r="658" spans="2:10" x14ac:dyDescent="0.25">
      <c r="B658" s="41" t="s">
        <v>42</v>
      </c>
      <c r="C658" s="42" t="s">
        <v>58</v>
      </c>
      <c r="D658" s="42" t="s">
        <v>300</v>
      </c>
      <c r="E658" s="42" t="s">
        <v>314</v>
      </c>
      <c r="F658" s="43" t="s">
        <v>315</v>
      </c>
      <c r="G658" s="42" t="s">
        <v>35</v>
      </c>
      <c r="H658" s="44">
        <v>272</v>
      </c>
      <c r="I658" s="45">
        <f t="shared" si="76"/>
        <v>1</v>
      </c>
      <c r="J658" s="46">
        <f t="shared" si="79"/>
        <v>272</v>
      </c>
    </row>
    <row r="659" spans="2:10" ht="15.75" thickBot="1" x14ac:dyDescent="0.3">
      <c r="B659" s="47" t="s">
        <v>45</v>
      </c>
      <c r="C659" s="48" t="s">
        <v>58</v>
      </c>
      <c r="D659" s="48" t="s">
        <v>300</v>
      </c>
      <c r="E659" s="50" t="s">
        <v>134</v>
      </c>
      <c r="F659" s="49" t="s">
        <v>316</v>
      </c>
      <c r="G659" s="48" t="s">
        <v>35</v>
      </c>
      <c r="H659" s="50" t="s">
        <v>134</v>
      </c>
      <c r="I659" s="51">
        <f t="shared" si="76"/>
        <v>1</v>
      </c>
      <c r="J659" s="52" t="s">
        <v>134</v>
      </c>
    </row>
    <row r="660" spans="2:10" x14ac:dyDescent="0.25">
      <c r="B660" s="53" t="s">
        <v>39</v>
      </c>
      <c r="C660" s="54" t="s">
        <v>58</v>
      </c>
      <c r="D660" s="54" t="s">
        <v>48</v>
      </c>
      <c r="E660" s="54" t="s">
        <v>317</v>
      </c>
      <c r="F660" s="55" t="s">
        <v>318</v>
      </c>
      <c r="G660" s="54" t="s">
        <v>35</v>
      </c>
      <c r="H660" s="56">
        <v>228</v>
      </c>
      <c r="I660" s="57">
        <f t="shared" si="76"/>
        <v>1</v>
      </c>
      <c r="J660" s="58">
        <f t="shared" si="79"/>
        <v>228</v>
      </c>
    </row>
    <row r="661" spans="2:10" x14ac:dyDescent="0.25">
      <c r="B661" s="41" t="s">
        <v>42</v>
      </c>
      <c r="C661" s="42" t="s">
        <v>58</v>
      </c>
      <c r="D661" s="42" t="s">
        <v>48</v>
      </c>
      <c r="E661" s="42" t="s">
        <v>319</v>
      </c>
      <c r="F661" s="43" t="s">
        <v>320</v>
      </c>
      <c r="G661" s="42" t="s">
        <v>35</v>
      </c>
      <c r="H661" s="44">
        <v>272</v>
      </c>
      <c r="I661" s="45">
        <f t="shared" si="76"/>
        <v>1</v>
      </c>
      <c r="J661" s="46">
        <f t="shared" si="79"/>
        <v>272</v>
      </c>
    </row>
    <row r="662" spans="2:10" ht="15.75" thickBot="1" x14ac:dyDescent="0.3">
      <c r="B662" s="47" t="s">
        <v>45</v>
      </c>
      <c r="C662" s="48" t="s">
        <v>58</v>
      </c>
      <c r="D662" s="48" t="s">
        <v>48</v>
      </c>
      <c r="E662" s="50" t="s">
        <v>134</v>
      </c>
      <c r="F662" s="49" t="s">
        <v>321</v>
      </c>
      <c r="G662" s="48" t="s">
        <v>35</v>
      </c>
      <c r="H662" s="50" t="s">
        <v>134</v>
      </c>
      <c r="I662" s="51">
        <f t="shared" si="76"/>
        <v>1</v>
      </c>
      <c r="J662" s="52" t="s">
        <v>134</v>
      </c>
    </row>
    <row r="665" spans="2:10" ht="30" x14ac:dyDescent="0.4">
      <c r="B665" s="26" t="s">
        <v>322</v>
      </c>
      <c r="C665" s="26"/>
      <c r="D665" s="26"/>
      <c r="E665" s="26"/>
      <c r="F665" s="26"/>
      <c r="G665" s="26"/>
      <c r="H665" s="26"/>
      <c r="I665" s="26"/>
      <c r="J665" s="26"/>
    </row>
    <row r="666" spans="2:10" ht="15.75" thickBot="1" x14ac:dyDescent="0.3"/>
    <row r="667" spans="2:10" ht="15.75" thickBot="1" x14ac:dyDescent="0.3">
      <c r="D667" s="29" t="s">
        <v>121</v>
      </c>
      <c r="E667" s="30" t="s">
        <v>21</v>
      </c>
      <c r="F667" s="31" t="s">
        <v>24</v>
      </c>
      <c r="G667" s="30" t="s">
        <v>26</v>
      </c>
      <c r="H667" s="32" t="s">
        <v>27</v>
      </c>
      <c r="I667" s="33" t="s">
        <v>28</v>
      </c>
      <c r="J667" s="34" t="s">
        <v>29</v>
      </c>
    </row>
    <row r="668" spans="2:10" x14ac:dyDescent="0.25">
      <c r="D668" s="65" t="s">
        <v>122</v>
      </c>
      <c r="E668" s="89" t="s">
        <v>129</v>
      </c>
      <c r="F668" s="90" t="str">
        <f>_xlfn.CONCAT("400",E668,"007")</f>
        <v>40008007</v>
      </c>
      <c r="G668" s="90" t="s">
        <v>124</v>
      </c>
      <c r="H668" s="91">
        <v>169</v>
      </c>
      <c r="I668" s="39">
        <f t="shared" ref="I668:I721" si="80">$E$21</f>
        <v>1</v>
      </c>
      <c r="J668" s="92">
        <f t="shared" ref="J668:J721" si="81">H668*I668</f>
        <v>169</v>
      </c>
    </row>
    <row r="669" spans="2:10" x14ac:dyDescent="0.25">
      <c r="D669" s="67"/>
      <c r="E669" s="93">
        <v>10</v>
      </c>
      <c r="F669" s="94" t="str">
        <f t="shared" ref="F669:F670" si="82">_xlfn.CONCAT("400",E669,"007")</f>
        <v>40010007</v>
      </c>
      <c r="G669" s="94" t="s">
        <v>124</v>
      </c>
      <c r="H669" s="95">
        <v>178</v>
      </c>
      <c r="I669" s="45">
        <f t="shared" si="80"/>
        <v>1</v>
      </c>
      <c r="J669" s="96">
        <f t="shared" si="81"/>
        <v>178</v>
      </c>
    </row>
    <row r="670" spans="2:10" ht="15.75" thickBot="1" x14ac:dyDescent="0.3">
      <c r="D670" s="69"/>
      <c r="E670" s="97">
        <v>12</v>
      </c>
      <c r="F670" s="98" t="str">
        <f t="shared" si="82"/>
        <v>40012007</v>
      </c>
      <c r="G670" s="98" t="s">
        <v>124</v>
      </c>
      <c r="H670" s="99">
        <v>184</v>
      </c>
      <c r="I670" s="51">
        <f t="shared" si="80"/>
        <v>1</v>
      </c>
      <c r="J670" s="100">
        <f t="shared" si="81"/>
        <v>184</v>
      </c>
    </row>
    <row r="671" spans="2:10" x14ac:dyDescent="0.25">
      <c r="D671" s="70" t="s">
        <v>130</v>
      </c>
      <c r="E671" s="114" t="s">
        <v>129</v>
      </c>
      <c r="F671" s="115" t="str">
        <f>_xlfn.CONCAT("400",E671,"017")</f>
        <v>40008017</v>
      </c>
      <c r="G671" s="115" t="s">
        <v>124</v>
      </c>
      <c r="H671" s="116">
        <v>169</v>
      </c>
      <c r="I671" s="57">
        <f t="shared" si="80"/>
        <v>1</v>
      </c>
      <c r="J671" s="117">
        <f t="shared" si="81"/>
        <v>169</v>
      </c>
    </row>
    <row r="672" spans="2:10" x14ac:dyDescent="0.25">
      <c r="D672" s="67"/>
      <c r="E672" s="93">
        <v>10</v>
      </c>
      <c r="F672" s="94" t="str">
        <f t="shared" ref="F672:F673" si="83">_xlfn.CONCAT("400",E672,"017")</f>
        <v>40010017</v>
      </c>
      <c r="G672" s="94" t="s">
        <v>124</v>
      </c>
      <c r="H672" s="95">
        <v>178</v>
      </c>
      <c r="I672" s="45">
        <f t="shared" si="80"/>
        <v>1</v>
      </c>
      <c r="J672" s="96">
        <f t="shared" si="81"/>
        <v>178</v>
      </c>
    </row>
    <row r="673" spans="4:10" ht="15.75" thickBot="1" x14ac:dyDescent="0.3">
      <c r="D673" s="73"/>
      <c r="E673" s="103">
        <v>12</v>
      </c>
      <c r="F673" s="104" t="str">
        <f t="shared" si="83"/>
        <v>40012017</v>
      </c>
      <c r="G673" s="104" t="s">
        <v>124</v>
      </c>
      <c r="H673" s="105">
        <v>184</v>
      </c>
      <c r="I673" s="63">
        <f t="shared" si="80"/>
        <v>1</v>
      </c>
      <c r="J673" s="106">
        <f t="shared" si="81"/>
        <v>184</v>
      </c>
    </row>
    <row r="674" spans="4:10" x14ac:dyDescent="0.25">
      <c r="D674" s="65" t="s">
        <v>131</v>
      </c>
      <c r="E674" s="89" t="s">
        <v>129</v>
      </c>
      <c r="F674" s="90" t="str">
        <f>_xlfn.CONCAT("400",E674,"008")</f>
        <v>40008008</v>
      </c>
      <c r="G674" s="90" t="s">
        <v>124</v>
      </c>
      <c r="H674" s="91">
        <v>169</v>
      </c>
      <c r="I674" s="39">
        <f t="shared" si="80"/>
        <v>1</v>
      </c>
      <c r="J674" s="92">
        <f t="shared" si="81"/>
        <v>169</v>
      </c>
    </row>
    <row r="675" spans="4:10" x14ac:dyDescent="0.25">
      <c r="D675" s="67"/>
      <c r="E675" s="93">
        <v>10</v>
      </c>
      <c r="F675" s="94" t="str">
        <f t="shared" ref="F675:F676" si="84">_xlfn.CONCAT("400",E675,"008")</f>
        <v>40010008</v>
      </c>
      <c r="G675" s="94" t="s">
        <v>124</v>
      </c>
      <c r="H675" s="95">
        <v>187</v>
      </c>
      <c r="I675" s="45">
        <f t="shared" si="80"/>
        <v>1</v>
      </c>
      <c r="J675" s="96">
        <f t="shared" si="81"/>
        <v>187</v>
      </c>
    </row>
    <row r="676" spans="4:10" ht="15.75" thickBot="1" x14ac:dyDescent="0.3">
      <c r="D676" s="69"/>
      <c r="E676" s="97">
        <v>12</v>
      </c>
      <c r="F676" s="98" t="str">
        <f t="shared" si="84"/>
        <v>40012008</v>
      </c>
      <c r="G676" s="98" t="s">
        <v>124</v>
      </c>
      <c r="H676" s="99">
        <v>219</v>
      </c>
      <c r="I676" s="51">
        <f t="shared" si="80"/>
        <v>1</v>
      </c>
      <c r="J676" s="100">
        <f t="shared" si="81"/>
        <v>219</v>
      </c>
    </row>
    <row r="677" spans="4:10" x14ac:dyDescent="0.25">
      <c r="D677" s="70" t="s">
        <v>135</v>
      </c>
      <c r="E677" s="114" t="s">
        <v>129</v>
      </c>
      <c r="F677" s="115" t="str">
        <f>_xlfn.CONCAT("400",E677,"018")</f>
        <v>40008018</v>
      </c>
      <c r="G677" s="115" t="s">
        <v>124</v>
      </c>
      <c r="H677" s="116">
        <v>169</v>
      </c>
      <c r="I677" s="57">
        <f t="shared" si="80"/>
        <v>1</v>
      </c>
      <c r="J677" s="117">
        <f t="shared" si="81"/>
        <v>169</v>
      </c>
    </row>
    <row r="678" spans="4:10" x14ac:dyDescent="0.25">
      <c r="D678" s="67"/>
      <c r="E678" s="93">
        <v>10</v>
      </c>
      <c r="F678" s="94" t="str">
        <f t="shared" ref="F678:F679" si="85">_xlfn.CONCAT("400",E678,"018")</f>
        <v>40010018</v>
      </c>
      <c r="G678" s="94" t="s">
        <v>124</v>
      </c>
      <c r="H678" s="95">
        <v>187</v>
      </c>
      <c r="I678" s="45">
        <f t="shared" si="80"/>
        <v>1</v>
      </c>
      <c r="J678" s="96">
        <f t="shared" si="81"/>
        <v>187</v>
      </c>
    </row>
    <row r="679" spans="4:10" ht="15.75" thickBot="1" x14ac:dyDescent="0.3">
      <c r="D679" s="73"/>
      <c r="E679" s="103">
        <v>12</v>
      </c>
      <c r="F679" s="104" t="str">
        <f t="shared" si="85"/>
        <v>40012018</v>
      </c>
      <c r="G679" s="104" t="s">
        <v>124</v>
      </c>
      <c r="H679" s="105">
        <v>219</v>
      </c>
      <c r="I679" s="63">
        <f t="shared" si="80"/>
        <v>1</v>
      </c>
      <c r="J679" s="106">
        <f t="shared" si="81"/>
        <v>219</v>
      </c>
    </row>
    <row r="680" spans="4:10" x14ac:dyDescent="0.25">
      <c r="D680" s="65" t="s">
        <v>323</v>
      </c>
      <c r="E680" s="89" t="s">
        <v>129</v>
      </c>
      <c r="F680" s="90" t="str">
        <f>_xlfn.CONCAT("415",E680,"011")</f>
        <v>41508011</v>
      </c>
      <c r="G680" s="90" t="s">
        <v>124</v>
      </c>
      <c r="H680" s="91">
        <v>141</v>
      </c>
      <c r="I680" s="39">
        <f t="shared" si="80"/>
        <v>1</v>
      </c>
      <c r="J680" s="92">
        <f t="shared" si="81"/>
        <v>141</v>
      </c>
    </row>
    <row r="681" spans="4:10" x14ac:dyDescent="0.25">
      <c r="D681" s="67"/>
      <c r="E681" s="93">
        <v>10</v>
      </c>
      <c r="F681" s="94" t="str">
        <f t="shared" ref="F681:F682" si="86">_xlfn.CONCAT("415",E681,"011")</f>
        <v>41510011</v>
      </c>
      <c r="G681" s="94" t="s">
        <v>124</v>
      </c>
      <c r="H681" s="95">
        <v>180</v>
      </c>
      <c r="I681" s="45">
        <f t="shared" si="80"/>
        <v>1</v>
      </c>
      <c r="J681" s="96">
        <f t="shared" si="81"/>
        <v>180</v>
      </c>
    </row>
    <row r="682" spans="4:10" ht="15.75" thickBot="1" x14ac:dyDescent="0.3">
      <c r="D682" s="69"/>
      <c r="E682" s="97">
        <v>12</v>
      </c>
      <c r="F682" s="98" t="str">
        <f t="shared" si="86"/>
        <v>41512011</v>
      </c>
      <c r="G682" s="98" t="s">
        <v>124</v>
      </c>
      <c r="H682" s="99">
        <v>207</v>
      </c>
      <c r="I682" s="51">
        <f t="shared" si="80"/>
        <v>1</v>
      </c>
      <c r="J682" s="100">
        <f t="shared" si="81"/>
        <v>207</v>
      </c>
    </row>
    <row r="683" spans="4:10" x14ac:dyDescent="0.25">
      <c r="D683" s="70" t="s">
        <v>324</v>
      </c>
      <c r="E683" s="114" t="s">
        <v>129</v>
      </c>
      <c r="F683" s="115" t="str">
        <f>_xlfn.CONCAT("415",E683,"023")</f>
        <v>41508023</v>
      </c>
      <c r="G683" s="115" t="s">
        <v>124</v>
      </c>
      <c r="H683" s="116">
        <v>141</v>
      </c>
      <c r="I683" s="57">
        <f t="shared" si="80"/>
        <v>1</v>
      </c>
      <c r="J683" s="117">
        <f t="shared" si="81"/>
        <v>141</v>
      </c>
    </row>
    <row r="684" spans="4:10" x14ac:dyDescent="0.25">
      <c r="D684" s="67"/>
      <c r="E684" s="93">
        <v>10</v>
      </c>
      <c r="F684" s="94" t="str">
        <f t="shared" ref="F684:F685" si="87">_xlfn.CONCAT("415",E684,"023")</f>
        <v>41510023</v>
      </c>
      <c r="G684" s="94" t="s">
        <v>124</v>
      </c>
      <c r="H684" s="95">
        <v>180</v>
      </c>
      <c r="I684" s="45">
        <f t="shared" si="80"/>
        <v>1</v>
      </c>
      <c r="J684" s="96">
        <f t="shared" si="81"/>
        <v>180</v>
      </c>
    </row>
    <row r="685" spans="4:10" ht="15.75" thickBot="1" x14ac:dyDescent="0.3">
      <c r="D685" s="73"/>
      <c r="E685" s="103">
        <v>12</v>
      </c>
      <c r="F685" s="104" t="str">
        <f t="shared" si="87"/>
        <v>41512023</v>
      </c>
      <c r="G685" s="104" t="s">
        <v>124</v>
      </c>
      <c r="H685" s="105">
        <v>207</v>
      </c>
      <c r="I685" s="63">
        <f t="shared" si="80"/>
        <v>1</v>
      </c>
      <c r="J685" s="106">
        <f t="shared" si="81"/>
        <v>207</v>
      </c>
    </row>
    <row r="686" spans="4:10" x14ac:dyDescent="0.25">
      <c r="D686" s="65" t="s">
        <v>325</v>
      </c>
      <c r="E686" s="89" t="s">
        <v>129</v>
      </c>
      <c r="F686" s="90" t="str">
        <f>_xlfn.CONCAT("415",E686,"021")</f>
        <v>41508021</v>
      </c>
      <c r="G686" s="90" t="s">
        <v>124</v>
      </c>
      <c r="H686" s="91">
        <v>141</v>
      </c>
      <c r="I686" s="39">
        <f t="shared" si="80"/>
        <v>1</v>
      </c>
      <c r="J686" s="92">
        <f t="shared" si="81"/>
        <v>141</v>
      </c>
    </row>
    <row r="687" spans="4:10" x14ac:dyDescent="0.25">
      <c r="D687" s="67"/>
      <c r="E687" s="93">
        <v>10</v>
      </c>
      <c r="F687" s="94" t="str">
        <f t="shared" ref="F687:F688" si="88">_xlfn.CONCAT("415",E687,"021")</f>
        <v>41510021</v>
      </c>
      <c r="G687" s="94" t="s">
        <v>124</v>
      </c>
      <c r="H687" s="95">
        <v>180</v>
      </c>
      <c r="I687" s="45">
        <f t="shared" si="80"/>
        <v>1</v>
      </c>
      <c r="J687" s="96">
        <f t="shared" si="81"/>
        <v>180</v>
      </c>
    </row>
    <row r="688" spans="4:10" ht="15.75" thickBot="1" x14ac:dyDescent="0.3">
      <c r="D688" s="69"/>
      <c r="E688" s="97">
        <v>12</v>
      </c>
      <c r="F688" s="98" t="str">
        <f t="shared" si="88"/>
        <v>41512021</v>
      </c>
      <c r="G688" s="98" t="s">
        <v>124</v>
      </c>
      <c r="H688" s="99">
        <v>207</v>
      </c>
      <c r="I688" s="51">
        <f t="shared" si="80"/>
        <v>1</v>
      </c>
      <c r="J688" s="100">
        <f t="shared" si="81"/>
        <v>207</v>
      </c>
    </row>
    <row r="689" spans="4:10" x14ac:dyDescent="0.25">
      <c r="D689" s="70" t="s">
        <v>142</v>
      </c>
      <c r="E689" s="114" t="s">
        <v>129</v>
      </c>
      <c r="F689" s="115" t="str">
        <f>_xlfn.CONCAT("412",E689,"011")</f>
        <v>41208011</v>
      </c>
      <c r="G689" s="115" t="s">
        <v>124</v>
      </c>
      <c r="H689" s="116">
        <v>64</v>
      </c>
      <c r="I689" s="57">
        <f t="shared" si="80"/>
        <v>1</v>
      </c>
      <c r="J689" s="117">
        <f t="shared" si="81"/>
        <v>64</v>
      </c>
    </row>
    <row r="690" spans="4:10" x14ac:dyDescent="0.25">
      <c r="D690" s="67"/>
      <c r="E690" s="93">
        <v>10</v>
      </c>
      <c r="F690" s="94" t="str">
        <f t="shared" ref="F690:F691" si="89">_xlfn.CONCAT("412",E690,"011")</f>
        <v>41210011</v>
      </c>
      <c r="G690" s="94" t="s">
        <v>124</v>
      </c>
      <c r="H690" s="95">
        <v>79</v>
      </c>
      <c r="I690" s="45">
        <f t="shared" si="80"/>
        <v>1</v>
      </c>
      <c r="J690" s="96">
        <f t="shared" si="81"/>
        <v>79</v>
      </c>
    </row>
    <row r="691" spans="4:10" ht="15.75" thickBot="1" x14ac:dyDescent="0.3">
      <c r="D691" s="73"/>
      <c r="E691" s="103">
        <v>12</v>
      </c>
      <c r="F691" s="104" t="str">
        <f t="shared" si="89"/>
        <v>41212011</v>
      </c>
      <c r="G691" s="104" t="s">
        <v>124</v>
      </c>
      <c r="H691" s="105">
        <v>92</v>
      </c>
      <c r="I691" s="63">
        <f t="shared" si="80"/>
        <v>1</v>
      </c>
      <c r="J691" s="106">
        <f t="shared" si="81"/>
        <v>92</v>
      </c>
    </row>
    <row r="692" spans="4:10" x14ac:dyDescent="0.25">
      <c r="D692" s="65" t="s">
        <v>326</v>
      </c>
      <c r="E692" s="89" t="s">
        <v>129</v>
      </c>
      <c r="F692" s="90" t="str">
        <f>_xlfn.CONCAT("435",E692,"002")</f>
        <v>43508002</v>
      </c>
      <c r="G692" s="90" t="s">
        <v>124</v>
      </c>
      <c r="H692" s="91">
        <v>10</v>
      </c>
      <c r="I692" s="39">
        <f t="shared" si="80"/>
        <v>1</v>
      </c>
      <c r="J692" s="92">
        <f t="shared" si="81"/>
        <v>10</v>
      </c>
    </row>
    <row r="693" spans="4:10" x14ac:dyDescent="0.25">
      <c r="D693" s="67"/>
      <c r="E693" s="93">
        <v>10</v>
      </c>
      <c r="F693" s="94" t="str">
        <f t="shared" ref="F693:F694" si="90">_xlfn.CONCAT("435",E693,"002")</f>
        <v>43510002</v>
      </c>
      <c r="G693" s="94" t="s">
        <v>124</v>
      </c>
      <c r="H693" s="95">
        <v>14</v>
      </c>
      <c r="I693" s="45">
        <f t="shared" si="80"/>
        <v>1</v>
      </c>
      <c r="J693" s="96">
        <f t="shared" si="81"/>
        <v>14</v>
      </c>
    </row>
    <row r="694" spans="4:10" ht="15.75" thickBot="1" x14ac:dyDescent="0.3">
      <c r="D694" s="69"/>
      <c r="E694" s="97">
        <v>12</v>
      </c>
      <c r="F694" s="98" t="str">
        <f t="shared" si="90"/>
        <v>43512002</v>
      </c>
      <c r="G694" s="98" t="s">
        <v>124</v>
      </c>
      <c r="H694" s="99">
        <v>15</v>
      </c>
      <c r="I694" s="51">
        <f t="shared" si="80"/>
        <v>1</v>
      </c>
      <c r="J694" s="100">
        <f t="shared" si="81"/>
        <v>15</v>
      </c>
    </row>
    <row r="695" spans="4:10" x14ac:dyDescent="0.25">
      <c r="D695" s="70" t="s">
        <v>327</v>
      </c>
      <c r="E695" s="114" t="s">
        <v>129</v>
      </c>
      <c r="F695" s="115" t="str">
        <f>_xlfn.CONCAT("430",E695,"004")</f>
        <v>43008004</v>
      </c>
      <c r="G695" s="115" t="s">
        <v>124</v>
      </c>
      <c r="H695" s="116">
        <v>82</v>
      </c>
      <c r="I695" s="57">
        <f t="shared" si="80"/>
        <v>1</v>
      </c>
      <c r="J695" s="117">
        <f t="shared" si="81"/>
        <v>82</v>
      </c>
    </row>
    <row r="696" spans="4:10" x14ac:dyDescent="0.25">
      <c r="D696" s="67"/>
      <c r="E696" s="93">
        <v>10</v>
      </c>
      <c r="F696" s="94" t="str">
        <f>_xlfn.CONCAT("430",E696,"005")</f>
        <v>43010005</v>
      </c>
      <c r="G696" s="94" t="s">
        <v>124</v>
      </c>
      <c r="H696" s="95">
        <v>99</v>
      </c>
      <c r="I696" s="45">
        <f t="shared" si="80"/>
        <v>1</v>
      </c>
      <c r="J696" s="96">
        <f t="shared" si="81"/>
        <v>99</v>
      </c>
    </row>
    <row r="697" spans="4:10" ht="15.75" thickBot="1" x14ac:dyDescent="0.3">
      <c r="D697" s="73"/>
      <c r="E697" s="103">
        <v>12</v>
      </c>
      <c r="F697" s="104" t="str">
        <f t="shared" ref="F697" si="91">_xlfn.CONCAT("430",E697,"004")</f>
        <v>43012004</v>
      </c>
      <c r="G697" s="104" t="s">
        <v>124</v>
      </c>
      <c r="H697" s="105">
        <v>105</v>
      </c>
      <c r="I697" s="63">
        <f t="shared" si="80"/>
        <v>1</v>
      </c>
      <c r="J697" s="106">
        <f t="shared" si="81"/>
        <v>105</v>
      </c>
    </row>
    <row r="698" spans="4:10" x14ac:dyDescent="0.25">
      <c r="D698" s="65" t="s">
        <v>328</v>
      </c>
      <c r="E698" s="89" t="s">
        <v>129</v>
      </c>
      <c r="F698" s="90" t="str">
        <f>_xlfn.CONCAT("430",E698,"015")</f>
        <v>43008015</v>
      </c>
      <c r="G698" s="90" t="s">
        <v>124</v>
      </c>
      <c r="H698" s="91">
        <v>70</v>
      </c>
      <c r="I698" s="39">
        <f t="shared" si="80"/>
        <v>1</v>
      </c>
      <c r="J698" s="92">
        <f t="shared" si="81"/>
        <v>70</v>
      </c>
    </row>
    <row r="699" spans="4:10" x14ac:dyDescent="0.25">
      <c r="D699" s="67"/>
      <c r="E699" s="93">
        <v>10</v>
      </c>
      <c r="F699" s="94" t="str">
        <f t="shared" ref="F699:F700" si="92">_xlfn.CONCAT("430",E699,"015")</f>
        <v>43010015</v>
      </c>
      <c r="G699" s="94" t="s">
        <v>124</v>
      </c>
      <c r="H699" s="95">
        <v>87</v>
      </c>
      <c r="I699" s="45">
        <f t="shared" si="80"/>
        <v>1</v>
      </c>
      <c r="J699" s="96">
        <f t="shared" si="81"/>
        <v>87</v>
      </c>
    </row>
    <row r="700" spans="4:10" ht="15.75" thickBot="1" x14ac:dyDescent="0.3">
      <c r="D700" s="69"/>
      <c r="E700" s="97">
        <v>12</v>
      </c>
      <c r="F700" s="98" t="str">
        <f t="shared" si="92"/>
        <v>43012015</v>
      </c>
      <c r="G700" s="98" t="s">
        <v>124</v>
      </c>
      <c r="H700" s="99">
        <v>105</v>
      </c>
      <c r="I700" s="51">
        <f t="shared" si="80"/>
        <v>1</v>
      </c>
      <c r="J700" s="100">
        <f t="shared" si="81"/>
        <v>105</v>
      </c>
    </row>
    <row r="701" spans="4:10" x14ac:dyDescent="0.25">
      <c r="D701" s="70" t="s">
        <v>329</v>
      </c>
      <c r="E701" s="114" t="s">
        <v>129</v>
      </c>
      <c r="F701" s="115" t="str">
        <f>_xlfn.CONCAT("430",E701,"014")</f>
        <v>43008014</v>
      </c>
      <c r="G701" s="115" t="s">
        <v>124</v>
      </c>
      <c r="H701" s="116">
        <v>82</v>
      </c>
      <c r="I701" s="57">
        <f t="shared" si="80"/>
        <v>1</v>
      </c>
      <c r="J701" s="117">
        <f t="shared" si="81"/>
        <v>82</v>
      </c>
    </row>
    <row r="702" spans="4:10" x14ac:dyDescent="0.25">
      <c r="D702" s="67"/>
      <c r="E702" s="93">
        <v>10</v>
      </c>
      <c r="F702" s="94" t="str">
        <f t="shared" ref="F702:F703" si="93">_xlfn.CONCAT("430",E702,"014")</f>
        <v>43010014</v>
      </c>
      <c r="G702" s="94" t="s">
        <v>124</v>
      </c>
      <c r="H702" s="95">
        <v>99</v>
      </c>
      <c r="I702" s="45">
        <f t="shared" si="80"/>
        <v>1</v>
      </c>
      <c r="J702" s="96">
        <f t="shared" si="81"/>
        <v>99</v>
      </c>
    </row>
    <row r="703" spans="4:10" ht="15.75" thickBot="1" x14ac:dyDescent="0.3">
      <c r="D703" s="73"/>
      <c r="E703" s="103">
        <v>12</v>
      </c>
      <c r="F703" s="104" t="str">
        <f t="shared" si="93"/>
        <v>43012014</v>
      </c>
      <c r="G703" s="104" t="s">
        <v>124</v>
      </c>
      <c r="H703" s="105">
        <v>105</v>
      </c>
      <c r="I703" s="63">
        <f t="shared" si="80"/>
        <v>1</v>
      </c>
      <c r="J703" s="106">
        <f t="shared" si="81"/>
        <v>105</v>
      </c>
    </row>
    <row r="704" spans="4:10" x14ac:dyDescent="0.25">
      <c r="D704" s="65" t="s">
        <v>330</v>
      </c>
      <c r="E704" s="89" t="s">
        <v>129</v>
      </c>
      <c r="F704" s="90" t="str">
        <f>_xlfn.CONCAT("425",E704,"015")</f>
        <v>42508015</v>
      </c>
      <c r="G704" s="90" t="s">
        <v>124</v>
      </c>
      <c r="H704" s="91">
        <v>55</v>
      </c>
      <c r="I704" s="39">
        <f t="shared" si="80"/>
        <v>1</v>
      </c>
      <c r="J704" s="92">
        <f t="shared" si="81"/>
        <v>55</v>
      </c>
    </row>
    <row r="705" spans="4:10" x14ac:dyDescent="0.25">
      <c r="D705" s="67"/>
      <c r="E705" s="93">
        <v>10</v>
      </c>
      <c r="F705" s="94" t="str">
        <f t="shared" ref="F705:F706" si="94">_xlfn.CONCAT("425",E705,"015")</f>
        <v>42510015</v>
      </c>
      <c r="G705" s="94" t="s">
        <v>124</v>
      </c>
      <c r="H705" s="95">
        <v>75</v>
      </c>
      <c r="I705" s="45">
        <f t="shared" si="80"/>
        <v>1</v>
      </c>
      <c r="J705" s="96">
        <f t="shared" si="81"/>
        <v>75</v>
      </c>
    </row>
    <row r="706" spans="4:10" ht="15.75" thickBot="1" x14ac:dyDescent="0.3">
      <c r="D706" s="69"/>
      <c r="E706" s="97">
        <v>12</v>
      </c>
      <c r="F706" s="98" t="str">
        <f t="shared" si="94"/>
        <v>42512015</v>
      </c>
      <c r="G706" s="98" t="s">
        <v>124</v>
      </c>
      <c r="H706" s="99">
        <v>84</v>
      </c>
      <c r="I706" s="51">
        <f t="shared" si="80"/>
        <v>1</v>
      </c>
      <c r="J706" s="100">
        <f t="shared" si="81"/>
        <v>84</v>
      </c>
    </row>
    <row r="707" spans="4:10" x14ac:dyDescent="0.25">
      <c r="D707" s="70" t="s">
        <v>331</v>
      </c>
      <c r="E707" s="114" t="s">
        <v>129</v>
      </c>
      <c r="F707" s="115" t="str">
        <f>_xlfn.CONCAT("425",E707,"004")</f>
        <v>42508004</v>
      </c>
      <c r="G707" s="115" t="s">
        <v>124</v>
      </c>
      <c r="H707" s="116">
        <v>77</v>
      </c>
      <c r="I707" s="57">
        <f t="shared" si="80"/>
        <v>1</v>
      </c>
      <c r="J707" s="117">
        <f t="shared" si="81"/>
        <v>77</v>
      </c>
    </row>
    <row r="708" spans="4:10" x14ac:dyDescent="0.25">
      <c r="D708" s="67"/>
      <c r="E708" s="93">
        <v>10</v>
      </c>
      <c r="F708" s="94" t="str">
        <f>_xlfn.CONCAT("425",E708,"005")</f>
        <v>42510005</v>
      </c>
      <c r="G708" s="94" t="s">
        <v>124</v>
      </c>
      <c r="H708" s="95">
        <v>87</v>
      </c>
      <c r="I708" s="45">
        <f t="shared" si="80"/>
        <v>1</v>
      </c>
      <c r="J708" s="96">
        <f t="shared" si="81"/>
        <v>87</v>
      </c>
    </row>
    <row r="709" spans="4:10" ht="15.75" thickBot="1" x14ac:dyDescent="0.3">
      <c r="D709" s="73"/>
      <c r="E709" s="103">
        <v>12</v>
      </c>
      <c r="F709" s="104" t="str">
        <f t="shared" ref="F709" si="95">_xlfn.CONCAT("425",E709,"004")</f>
        <v>42512004</v>
      </c>
      <c r="G709" s="104" t="s">
        <v>124</v>
      </c>
      <c r="H709" s="105">
        <v>95</v>
      </c>
      <c r="I709" s="63">
        <f t="shared" si="80"/>
        <v>1</v>
      </c>
      <c r="J709" s="106">
        <f t="shared" si="81"/>
        <v>95</v>
      </c>
    </row>
    <row r="710" spans="4:10" x14ac:dyDescent="0.25">
      <c r="D710" s="65" t="s">
        <v>332</v>
      </c>
      <c r="E710" s="89" t="s">
        <v>129</v>
      </c>
      <c r="F710" s="90" t="str">
        <f>_xlfn.CONCAT("425",E710,"014")</f>
        <v>42508014</v>
      </c>
      <c r="G710" s="90" t="s">
        <v>124</v>
      </c>
      <c r="H710" s="91">
        <v>77</v>
      </c>
      <c r="I710" s="39">
        <f t="shared" si="80"/>
        <v>1</v>
      </c>
      <c r="J710" s="92">
        <f t="shared" si="81"/>
        <v>77</v>
      </c>
    </row>
    <row r="711" spans="4:10" x14ac:dyDescent="0.25">
      <c r="D711" s="67"/>
      <c r="E711" s="93">
        <v>10</v>
      </c>
      <c r="F711" s="94" t="str">
        <f>_xlfn.CONCAT("425",E711,"005")</f>
        <v>42510005</v>
      </c>
      <c r="G711" s="94" t="s">
        <v>124</v>
      </c>
      <c r="H711" s="95">
        <v>87</v>
      </c>
      <c r="I711" s="45">
        <f t="shared" si="80"/>
        <v>1</v>
      </c>
      <c r="J711" s="96">
        <f t="shared" si="81"/>
        <v>87</v>
      </c>
    </row>
    <row r="712" spans="4:10" ht="15.75" thickBot="1" x14ac:dyDescent="0.3">
      <c r="D712" s="69"/>
      <c r="E712" s="97">
        <v>12</v>
      </c>
      <c r="F712" s="98" t="str">
        <f t="shared" ref="F712" si="96">_xlfn.CONCAT("425",E712,"004")</f>
        <v>42512004</v>
      </c>
      <c r="G712" s="98" t="s">
        <v>124</v>
      </c>
      <c r="H712" s="99">
        <v>95</v>
      </c>
      <c r="I712" s="51">
        <f t="shared" si="80"/>
        <v>1</v>
      </c>
      <c r="J712" s="100">
        <f t="shared" si="81"/>
        <v>95</v>
      </c>
    </row>
    <row r="713" spans="4:10" x14ac:dyDescent="0.25">
      <c r="D713" s="70" t="s">
        <v>333</v>
      </c>
      <c r="E713" s="114" t="s">
        <v>129</v>
      </c>
      <c r="F713" s="115" t="str">
        <f>_xlfn.CONCAT("802",E713,"009")</f>
        <v>80208009</v>
      </c>
      <c r="G713" s="115" t="s">
        <v>124</v>
      </c>
      <c r="H713" s="116">
        <v>8</v>
      </c>
      <c r="I713" s="57">
        <f t="shared" si="80"/>
        <v>1</v>
      </c>
      <c r="J713" s="117">
        <f t="shared" si="81"/>
        <v>8</v>
      </c>
    </row>
    <row r="714" spans="4:10" x14ac:dyDescent="0.25">
      <c r="D714" s="67"/>
      <c r="E714" s="93">
        <v>10</v>
      </c>
      <c r="F714" s="94">
        <v>80208002</v>
      </c>
      <c r="G714" s="94" t="s">
        <v>124</v>
      </c>
      <c r="H714" s="95">
        <v>10</v>
      </c>
      <c r="I714" s="45">
        <f t="shared" si="80"/>
        <v>1</v>
      </c>
      <c r="J714" s="96">
        <f t="shared" si="81"/>
        <v>10</v>
      </c>
    </row>
    <row r="715" spans="4:10" ht="15.75" thickBot="1" x14ac:dyDescent="0.3">
      <c r="D715" s="73"/>
      <c r="E715" s="103">
        <v>12</v>
      </c>
      <c r="F715" s="104">
        <v>80209001</v>
      </c>
      <c r="G715" s="104" t="s">
        <v>124</v>
      </c>
      <c r="H715" s="105">
        <v>11</v>
      </c>
      <c r="I715" s="63">
        <f t="shared" si="80"/>
        <v>1</v>
      </c>
      <c r="J715" s="106">
        <f t="shared" si="81"/>
        <v>11</v>
      </c>
    </row>
    <row r="716" spans="4:10" x14ac:dyDescent="0.25">
      <c r="D716" s="65" t="s">
        <v>334</v>
      </c>
      <c r="E716" s="89" t="s">
        <v>129</v>
      </c>
      <c r="F716" s="90" t="str">
        <f>_xlfn.CONCAT("802",E716,"010")</f>
        <v>80208010</v>
      </c>
      <c r="G716" s="90" t="s">
        <v>124</v>
      </c>
      <c r="H716" s="91">
        <v>8</v>
      </c>
      <c r="I716" s="39">
        <f t="shared" si="80"/>
        <v>1</v>
      </c>
      <c r="J716" s="92">
        <f t="shared" si="81"/>
        <v>8</v>
      </c>
    </row>
    <row r="717" spans="4:10" x14ac:dyDescent="0.25">
      <c r="D717" s="67"/>
      <c r="E717" s="93">
        <v>10</v>
      </c>
      <c r="F717" s="94">
        <v>80208012</v>
      </c>
      <c r="G717" s="94" t="s">
        <v>124</v>
      </c>
      <c r="H717" s="95">
        <v>10</v>
      </c>
      <c r="I717" s="45">
        <f t="shared" si="80"/>
        <v>1</v>
      </c>
      <c r="J717" s="96">
        <f t="shared" si="81"/>
        <v>10</v>
      </c>
    </row>
    <row r="718" spans="4:10" ht="15.75" thickBot="1" x14ac:dyDescent="0.3">
      <c r="D718" s="69"/>
      <c r="E718" s="97">
        <v>12</v>
      </c>
      <c r="F718" s="98">
        <v>80209010</v>
      </c>
      <c r="G718" s="98" t="s">
        <v>124</v>
      </c>
      <c r="H718" s="99">
        <v>13</v>
      </c>
      <c r="I718" s="51">
        <f t="shared" si="80"/>
        <v>1</v>
      </c>
      <c r="J718" s="100">
        <f t="shared" si="81"/>
        <v>13</v>
      </c>
    </row>
    <row r="719" spans="4:10" x14ac:dyDescent="0.25">
      <c r="D719" s="70" t="s">
        <v>152</v>
      </c>
      <c r="E719" s="114" t="s">
        <v>129</v>
      </c>
      <c r="F719" s="115">
        <v>81808010</v>
      </c>
      <c r="G719" s="115" t="s">
        <v>124</v>
      </c>
      <c r="H719" s="116">
        <v>8</v>
      </c>
      <c r="I719" s="57">
        <f t="shared" si="80"/>
        <v>1</v>
      </c>
      <c r="J719" s="117">
        <f t="shared" si="81"/>
        <v>8</v>
      </c>
    </row>
    <row r="720" spans="4:10" x14ac:dyDescent="0.25">
      <c r="D720" s="67"/>
      <c r="E720" s="93">
        <v>10</v>
      </c>
      <c r="F720" s="94">
        <v>81810010</v>
      </c>
      <c r="G720" s="94" t="s">
        <v>124</v>
      </c>
      <c r="H720" s="95">
        <v>14</v>
      </c>
      <c r="I720" s="45">
        <f t="shared" si="80"/>
        <v>1</v>
      </c>
      <c r="J720" s="96">
        <f t="shared" si="81"/>
        <v>14</v>
      </c>
    </row>
    <row r="721" spans="2:10" ht="15.75" thickBot="1" x14ac:dyDescent="0.3">
      <c r="D721" s="69"/>
      <c r="E721" s="97">
        <v>12</v>
      </c>
      <c r="F721" s="98">
        <v>18111010</v>
      </c>
      <c r="G721" s="98" t="s">
        <v>124</v>
      </c>
      <c r="H721" s="99">
        <v>14</v>
      </c>
      <c r="I721" s="51">
        <f t="shared" si="80"/>
        <v>1</v>
      </c>
      <c r="J721" s="100">
        <f t="shared" si="81"/>
        <v>14</v>
      </c>
    </row>
    <row r="724" spans="2:10" ht="30" x14ac:dyDescent="0.4">
      <c r="B724" s="26" t="s">
        <v>335</v>
      </c>
      <c r="C724" s="26"/>
      <c r="D724" s="26"/>
      <c r="E724" s="26"/>
      <c r="F724" s="26"/>
      <c r="G724" s="26"/>
      <c r="H724" s="26"/>
      <c r="I724" s="26"/>
      <c r="J724" s="26"/>
    </row>
    <row r="725" spans="2:10" ht="15.75" thickBot="1" x14ac:dyDescent="0.3"/>
    <row r="726" spans="2:10" ht="15.75" thickBot="1" x14ac:dyDescent="0.3">
      <c r="B726" s="29" t="s">
        <v>21</v>
      </c>
      <c r="C726" s="30" t="s">
        <v>22</v>
      </c>
      <c r="D726" s="30" t="s">
        <v>23</v>
      </c>
      <c r="E726" s="31" t="s">
        <v>24</v>
      </c>
      <c r="F726" s="30" t="s">
        <v>25</v>
      </c>
      <c r="G726" s="30" t="s">
        <v>26</v>
      </c>
      <c r="H726" s="32" t="s">
        <v>27</v>
      </c>
      <c r="I726" s="33" t="s">
        <v>28</v>
      </c>
      <c r="J726" s="34" t="s">
        <v>29</v>
      </c>
    </row>
    <row r="727" spans="2:10" x14ac:dyDescent="0.25">
      <c r="B727" s="35" t="s">
        <v>39</v>
      </c>
      <c r="C727" s="36" t="s">
        <v>31</v>
      </c>
      <c r="D727" s="36" t="s">
        <v>296</v>
      </c>
      <c r="E727" s="36" t="s">
        <v>336</v>
      </c>
      <c r="F727" s="37" t="s">
        <v>337</v>
      </c>
      <c r="G727" s="36" t="s">
        <v>35</v>
      </c>
      <c r="H727" s="38">
        <v>247</v>
      </c>
      <c r="I727" s="39">
        <f t="shared" ref="I727:I749" si="97">$E$21</f>
        <v>1</v>
      </c>
      <c r="J727" s="40">
        <f t="shared" ref="J727:J749" si="98">H727*I727</f>
        <v>247</v>
      </c>
    </row>
    <row r="728" spans="2:10" x14ac:dyDescent="0.25">
      <c r="B728" s="41" t="s">
        <v>45</v>
      </c>
      <c r="C728" s="42" t="s">
        <v>31</v>
      </c>
      <c r="D728" s="42" t="s">
        <v>296</v>
      </c>
      <c r="E728" s="42" t="s">
        <v>338</v>
      </c>
      <c r="F728" s="43" t="s">
        <v>339</v>
      </c>
      <c r="G728" s="42" t="s">
        <v>35</v>
      </c>
      <c r="H728" s="44">
        <v>340</v>
      </c>
      <c r="I728" s="45">
        <f t="shared" si="97"/>
        <v>1</v>
      </c>
      <c r="J728" s="46">
        <f t="shared" si="98"/>
        <v>340</v>
      </c>
    </row>
    <row r="729" spans="2:10" x14ac:dyDescent="0.25">
      <c r="B729" s="41" t="s">
        <v>340</v>
      </c>
      <c r="C729" s="42" t="s">
        <v>31</v>
      </c>
      <c r="D729" s="42" t="s">
        <v>296</v>
      </c>
      <c r="E729" s="42" t="s">
        <v>341</v>
      </c>
      <c r="F729" s="43" t="s">
        <v>342</v>
      </c>
      <c r="G729" s="42" t="s">
        <v>35</v>
      </c>
      <c r="H729" s="44">
        <v>630</v>
      </c>
      <c r="I729" s="45">
        <f t="shared" si="97"/>
        <v>1</v>
      </c>
      <c r="J729" s="46">
        <f t="shared" si="98"/>
        <v>630</v>
      </c>
    </row>
    <row r="730" spans="2:10" ht="15.75" thickBot="1" x14ac:dyDescent="0.3">
      <c r="B730" s="47" t="s">
        <v>343</v>
      </c>
      <c r="C730" s="48" t="s">
        <v>31</v>
      </c>
      <c r="D730" s="48" t="s">
        <v>296</v>
      </c>
      <c r="E730" s="48" t="s">
        <v>344</v>
      </c>
      <c r="F730" s="49" t="s">
        <v>345</v>
      </c>
      <c r="G730" s="48" t="s">
        <v>35</v>
      </c>
      <c r="H730" s="50">
        <v>1347</v>
      </c>
      <c r="I730" s="51">
        <f t="shared" si="97"/>
        <v>1</v>
      </c>
      <c r="J730" s="52">
        <f t="shared" si="98"/>
        <v>1347</v>
      </c>
    </row>
    <row r="731" spans="2:10" x14ac:dyDescent="0.25">
      <c r="B731" s="53" t="s">
        <v>39</v>
      </c>
      <c r="C731" s="54" t="s">
        <v>31</v>
      </c>
      <c r="D731" s="54" t="s">
        <v>300</v>
      </c>
      <c r="E731" s="54" t="s">
        <v>346</v>
      </c>
      <c r="F731" s="55" t="s">
        <v>347</v>
      </c>
      <c r="G731" s="54" t="s">
        <v>35</v>
      </c>
      <c r="H731" s="56">
        <v>247</v>
      </c>
      <c r="I731" s="57">
        <f t="shared" si="97"/>
        <v>1</v>
      </c>
      <c r="J731" s="58">
        <f t="shared" si="98"/>
        <v>247</v>
      </c>
    </row>
    <row r="732" spans="2:10" x14ac:dyDescent="0.25">
      <c r="B732" s="41" t="s">
        <v>42</v>
      </c>
      <c r="C732" s="42" t="s">
        <v>31</v>
      </c>
      <c r="D732" s="42" t="s">
        <v>300</v>
      </c>
      <c r="E732" s="42" t="s">
        <v>348</v>
      </c>
      <c r="F732" s="43" t="s">
        <v>349</v>
      </c>
      <c r="G732" s="42" t="s">
        <v>35</v>
      </c>
      <c r="H732" s="44">
        <v>305</v>
      </c>
      <c r="I732" s="45">
        <f t="shared" si="97"/>
        <v>1</v>
      </c>
      <c r="J732" s="46">
        <f t="shared" si="98"/>
        <v>305</v>
      </c>
    </row>
    <row r="733" spans="2:10" x14ac:dyDescent="0.25">
      <c r="B733" s="41" t="s">
        <v>45</v>
      </c>
      <c r="C733" s="42" t="s">
        <v>31</v>
      </c>
      <c r="D733" s="42" t="s">
        <v>300</v>
      </c>
      <c r="E733" s="42" t="s">
        <v>350</v>
      </c>
      <c r="F733" s="43" t="s">
        <v>351</v>
      </c>
      <c r="G733" s="42" t="s">
        <v>35</v>
      </c>
      <c r="H733" s="44">
        <v>340</v>
      </c>
      <c r="I733" s="45">
        <f t="shared" si="97"/>
        <v>1</v>
      </c>
      <c r="J733" s="46">
        <f t="shared" si="98"/>
        <v>340</v>
      </c>
    </row>
    <row r="734" spans="2:10" x14ac:dyDescent="0.25">
      <c r="B734" s="41" t="s">
        <v>352</v>
      </c>
      <c r="C734" s="42" t="s">
        <v>31</v>
      </c>
      <c r="D734" s="42" t="s">
        <v>300</v>
      </c>
      <c r="E734" s="42" t="s">
        <v>353</v>
      </c>
      <c r="F734" s="43" t="s">
        <v>354</v>
      </c>
      <c r="G734" s="42" t="s">
        <v>35</v>
      </c>
      <c r="H734" s="44">
        <v>500</v>
      </c>
      <c r="I734" s="45">
        <f t="shared" si="97"/>
        <v>1</v>
      </c>
      <c r="J734" s="46">
        <f t="shared" si="98"/>
        <v>500</v>
      </c>
    </row>
    <row r="735" spans="2:10" ht="15.75" thickBot="1" x14ac:dyDescent="0.3">
      <c r="B735" s="59" t="s">
        <v>340</v>
      </c>
      <c r="C735" s="60" t="s">
        <v>31</v>
      </c>
      <c r="D735" s="60" t="s">
        <v>300</v>
      </c>
      <c r="E735" s="60" t="s">
        <v>355</v>
      </c>
      <c r="F735" s="61" t="s">
        <v>356</v>
      </c>
      <c r="G735" s="60" t="s">
        <v>35</v>
      </c>
      <c r="H735" s="62">
        <v>630</v>
      </c>
      <c r="I735" s="63">
        <f t="shared" si="97"/>
        <v>1</v>
      </c>
      <c r="J735" s="64">
        <f t="shared" si="98"/>
        <v>630</v>
      </c>
    </row>
    <row r="736" spans="2:10" x14ac:dyDescent="0.25">
      <c r="B736" s="35" t="s">
        <v>39</v>
      </c>
      <c r="C736" s="36" t="s">
        <v>31</v>
      </c>
      <c r="D736" s="36" t="s">
        <v>48</v>
      </c>
      <c r="E736" s="36" t="s">
        <v>357</v>
      </c>
      <c r="F736" s="37" t="s">
        <v>358</v>
      </c>
      <c r="G736" s="36" t="s">
        <v>35</v>
      </c>
      <c r="H736" s="38">
        <v>247</v>
      </c>
      <c r="I736" s="39">
        <f t="shared" si="97"/>
        <v>1</v>
      </c>
      <c r="J736" s="40">
        <f t="shared" si="98"/>
        <v>247</v>
      </c>
    </row>
    <row r="737" spans="2:10" x14ac:dyDescent="0.25">
      <c r="B737" s="41" t="s">
        <v>42</v>
      </c>
      <c r="C737" s="42" t="s">
        <v>31</v>
      </c>
      <c r="D737" s="42" t="s">
        <v>48</v>
      </c>
      <c r="E737" s="42" t="s">
        <v>359</v>
      </c>
      <c r="F737" s="43" t="s">
        <v>360</v>
      </c>
      <c r="G737" s="42" t="s">
        <v>35</v>
      </c>
      <c r="H737" s="44">
        <v>305</v>
      </c>
      <c r="I737" s="45">
        <f t="shared" si="97"/>
        <v>1</v>
      </c>
      <c r="J737" s="46">
        <f t="shared" si="98"/>
        <v>305</v>
      </c>
    </row>
    <row r="738" spans="2:10" x14ac:dyDescent="0.25">
      <c r="B738" s="41" t="s">
        <v>45</v>
      </c>
      <c r="C738" s="42" t="s">
        <v>31</v>
      </c>
      <c r="D738" s="42" t="s">
        <v>48</v>
      </c>
      <c r="E738" s="42" t="s">
        <v>361</v>
      </c>
      <c r="F738" s="43" t="s">
        <v>362</v>
      </c>
      <c r="G738" s="42" t="s">
        <v>35</v>
      </c>
      <c r="H738" s="44">
        <v>340</v>
      </c>
      <c r="I738" s="45">
        <f t="shared" si="97"/>
        <v>1</v>
      </c>
      <c r="J738" s="46">
        <f t="shared" si="98"/>
        <v>340</v>
      </c>
    </row>
    <row r="739" spans="2:10" x14ac:dyDescent="0.25">
      <c r="B739" s="41" t="s">
        <v>352</v>
      </c>
      <c r="C739" s="42" t="s">
        <v>31</v>
      </c>
      <c r="D739" s="42" t="s">
        <v>48</v>
      </c>
      <c r="E739" s="42" t="s">
        <v>363</v>
      </c>
      <c r="F739" s="43" t="s">
        <v>364</v>
      </c>
      <c r="G739" s="42" t="s">
        <v>35</v>
      </c>
      <c r="H739" s="44">
        <v>500</v>
      </c>
      <c r="I739" s="45">
        <f t="shared" si="97"/>
        <v>1</v>
      </c>
      <c r="J739" s="46">
        <f t="shared" si="98"/>
        <v>500</v>
      </c>
    </row>
    <row r="740" spans="2:10" ht="15.75" thickBot="1" x14ac:dyDescent="0.3">
      <c r="B740" s="47" t="s">
        <v>340</v>
      </c>
      <c r="C740" s="48" t="s">
        <v>31</v>
      </c>
      <c r="D740" s="48" t="s">
        <v>48</v>
      </c>
      <c r="E740" s="48" t="s">
        <v>365</v>
      </c>
      <c r="F740" s="49" t="s">
        <v>366</v>
      </c>
      <c r="G740" s="48" t="s">
        <v>35</v>
      </c>
      <c r="H740" s="50">
        <v>630</v>
      </c>
      <c r="I740" s="51">
        <f t="shared" si="97"/>
        <v>1</v>
      </c>
      <c r="J740" s="52">
        <f t="shared" si="98"/>
        <v>630</v>
      </c>
    </row>
    <row r="741" spans="2:10" ht="15.75" thickBot="1" x14ac:dyDescent="0.3">
      <c r="B741" s="109" t="s">
        <v>45</v>
      </c>
      <c r="C741" s="110" t="s">
        <v>367</v>
      </c>
      <c r="D741" s="110" t="s">
        <v>296</v>
      </c>
      <c r="E741" s="110" t="s">
        <v>368</v>
      </c>
      <c r="F741" s="111" t="s">
        <v>369</v>
      </c>
      <c r="G741" s="110" t="s">
        <v>35</v>
      </c>
      <c r="H741" s="112">
        <v>382</v>
      </c>
      <c r="I741" s="86">
        <f t="shared" si="97"/>
        <v>1</v>
      </c>
      <c r="J741" s="113">
        <f t="shared" si="98"/>
        <v>382</v>
      </c>
    </row>
    <row r="742" spans="2:10" x14ac:dyDescent="0.25">
      <c r="B742" s="35" t="s">
        <v>39</v>
      </c>
      <c r="C742" s="36" t="s">
        <v>367</v>
      </c>
      <c r="D742" s="36" t="s">
        <v>300</v>
      </c>
      <c r="E742" s="36" t="s">
        <v>370</v>
      </c>
      <c r="F742" s="37" t="s">
        <v>371</v>
      </c>
      <c r="G742" s="36" t="s">
        <v>35</v>
      </c>
      <c r="H742" s="38">
        <v>272</v>
      </c>
      <c r="I742" s="39">
        <f t="shared" si="97"/>
        <v>1</v>
      </c>
      <c r="J742" s="40">
        <f t="shared" si="98"/>
        <v>272</v>
      </c>
    </row>
    <row r="743" spans="2:10" x14ac:dyDescent="0.25">
      <c r="B743" s="41" t="s">
        <v>42</v>
      </c>
      <c r="C743" s="42" t="s">
        <v>367</v>
      </c>
      <c r="D743" s="42" t="s">
        <v>300</v>
      </c>
      <c r="E743" s="42" t="s">
        <v>372</v>
      </c>
      <c r="F743" s="43" t="s">
        <v>373</v>
      </c>
      <c r="G743" s="42" t="s">
        <v>35</v>
      </c>
      <c r="H743" s="44">
        <v>339</v>
      </c>
      <c r="I743" s="45">
        <f t="shared" si="97"/>
        <v>1</v>
      </c>
      <c r="J743" s="46">
        <f t="shared" si="98"/>
        <v>339</v>
      </c>
    </row>
    <row r="744" spans="2:10" x14ac:dyDescent="0.25">
      <c r="B744" s="41" t="s">
        <v>45</v>
      </c>
      <c r="C744" s="42" t="s">
        <v>367</v>
      </c>
      <c r="D744" s="42" t="s">
        <v>300</v>
      </c>
      <c r="E744" s="42" t="s">
        <v>374</v>
      </c>
      <c r="F744" s="43" t="s">
        <v>375</v>
      </c>
      <c r="G744" s="42" t="s">
        <v>35</v>
      </c>
      <c r="H744" s="44">
        <v>382</v>
      </c>
      <c r="I744" s="45">
        <f t="shared" si="97"/>
        <v>1</v>
      </c>
      <c r="J744" s="46">
        <f t="shared" si="98"/>
        <v>382</v>
      </c>
    </row>
    <row r="745" spans="2:10" ht="15.75" thickBot="1" x14ac:dyDescent="0.3">
      <c r="B745" s="47" t="s">
        <v>117</v>
      </c>
      <c r="C745" s="48" t="s">
        <v>367</v>
      </c>
      <c r="D745" s="48" t="s">
        <v>300</v>
      </c>
      <c r="E745" s="48" t="s">
        <v>376</v>
      </c>
      <c r="F745" s="49" t="s">
        <v>377</v>
      </c>
      <c r="G745" s="48" t="s">
        <v>35</v>
      </c>
      <c r="H745" s="50">
        <v>542</v>
      </c>
      <c r="I745" s="51">
        <f t="shared" si="97"/>
        <v>1</v>
      </c>
      <c r="J745" s="52">
        <f t="shared" si="98"/>
        <v>542</v>
      </c>
    </row>
    <row r="746" spans="2:10" x14ac:dyDescent="0.25">
      <c r="B746" s="53" t="s">
        <v>39</v>
      </c>
      <c r="C746" s="54" t="s">
        <v>367</v>
      </c>
      <c r="D746" s="54" t="s">
        <v>48</v>
      </c>
      <c r="E746" s="54" t="s">
        <v>378</v>
      </c>
      <c r="F746" s="55" t="s">
        <v>379</v>
      </c>
      <c r="G746" s="54" t="s">
        <v>35</v>
      </c>
      <c r="H746" s="56">
        <v>272</v>
      </c>
      <c r="I746" s="57">
        <f t="shared" si="97"/>
        <v>1</v>
      </c>
      <c r="J746" s="58">
        <f t="shared" si="98"/>
        <v>272</v>
      </c>
    </row>
    <row r="747" spans="2:10" x14ac:dyDescent="0.25">
      <c r="B747" s="41" t="s">
        <v>42</v>
      </c>
      <c r="C747" s="42" t="s">
        <v>367</v>
      </c>
      <c r="D747" s="42" t="s">
        <v>48</v>
      </c>
      <c r="E747" s="42" t="s">
        <v>380</v>
      </c>
      <c r="F747" s="43" t="s">
        <v>381</v>
      </c>
      <c r="G747" s="42" t="s">
        <v>35</v>
      </c>
      <c r="H747" s="44">
        <v>339</v>
      </c>
      <c r="I747" s="45">
        <f t="shared" si="97"/>
        <v>1</v>
      </c>
      <c r="J747" s="46">
        <f t="shared" si="98"/>
        <v>339</v>
      </c>
    </row>
    <row r="748" spans="2:10" x14ac:dyDescent="0.25">
      <c r="B748" s="41" t="s">
        <v>45</v>
      </c>
      <c r="C748" s="42" t="s">
        <v>367</v>
      </c>
      <c r="D748" s="42" t="s">
        <v>48</v>
      </c>
      <c r="E748" s="42" t="s">
        <v>382</v>
      </c>
      <c r="F748" s="43" t="s">
        <v>383</v>
      </c>
      <c r="G748" s="42" t="s">
        <v>35</v>
      </c>
      <c r="H748" s="44">
        <v>382</v>
      </c>
      <c r="I748" s="45">
        <f t="shared" si="97"/>
        <v>1</v>
      </c>
      <c r="J748" s="46">
        <f t="shared" si="98"/>
        <v>382</v>
      </c>
    </row>
    <row r="749" spans="2:10" ht="15.75" thickBot="1" x14ac:dyDescent="0.3">
      <c r="B749" s="47" t="s">
        <v>117</v>
      </c>
      <c r="C749" s="48" t="s">
        <v>367</v>
      </c>
      <c r="D749" s="48" t="s">
        <v>48</v>
      </c>
      <c r="E749" s="48" t="s">
        <v>384</v>
      </c>
      <c r="F749" s="49" t="s">
        <v>385</v>
      </c>
      <c r="G749" s="48" t="s">
        <v>35</v>
      </c>
      <c r="H749" s="50">
        <v>542</v>
      </c>
      <c r="I749" s="51">
        <f t="shared" si="97"/>
        <v>1</v>
      </c>
      <c r="J749" s="52">
        <f t="shared" si="98"/>
        <v>542</v>
      </c>
    </row>
    <row r="752" spans="2:10" ht="30" x14ac:dyDescent="0.4">
      <c r="B752" s="26" t="s">
        <v>386</v>
      </c>
      <c r="C752" s="26"/>
      <c r="D752" s="26"/>
      <c r="E752" s="26"/>
      <c r="F752" s="26"/>
      <c r="G752" s="26"/>
      <c r="H752" s="26"/>
      <c r="I752" s="26"/>
      <c r="J752" s="26"/>
    </row>
    <row r="753" spans="4:10" ht="15.75" thickBot="1" x14ac:dyDescent="0.3"/>
    <row r="754" spans="4:10" ht="15.75" thickBot="1" x14ac:dyDescent="0.3">
      <c r="D754" s="29" t="s">
        <v>121</v>
      </c>
      <c r="E754" s="30" t="s">
        <v>21</v>
      </c>
      <c r="F754" s="31" t="s">
        <v>24</v>
      </c>
      <c r="G754" s="30" t="s">
        <v>26</v>
      </c>
      <c r="H754" s="32" t="s">
        <v>27</v>
      </c>
      <c r="I754" s="33" t="s">
        <v>28</v>
      </c>
      <c r="J754" s="34" t="s">
        <v>29</v>
      </c>
    </row>
    <row r="755" spans="4:10" x14ac:dyDescent="0.25">
      <c r="D755" s="65" t="s">
        <v>387</v>
      </c>
      <c r="E755" s="89" t="s">
        <v>129</v>
      </c>
      <c r="F755" s="90" t="str">
        <f>_xlfn.CONCAT("400",E755,"271")</f>
        <v>40008271</v>
      </c>
      <c r="G755" s="90" t="s">
        <v>124</v>
      </c>
      <c r="H755" s="91">
        <v>164</v>
      </c>
      <c r="I755" s="39">
        <f t="shared" ref="I755:I818" si="99">$E$21</f>
        <v>1</v>
      </c>
      <c r="J755" s="92">
        <f t="shared" ref="J755:J789" si="100">H755*I755</f>
        <v>164</v>
      </c>
    </row>
    <row r="756" spans="4:10" x14ac:dyDescent="0.25">
      <c r="D756" s="67"/>
      <c r="E756" s="93">
        <v>10</v>
      </c>
      <c r="F756" s="94" t="str">
        <f t="shared" ref="F756:F764" si="101">_xlfn.CONCAT("400",E756,"271")</f>
        <v>40010271</v>
      </c>
      <c r="G756" s="94" t="s">
        <v>124</v>
      </c>
      <c r="H756" s="95">
        <v>203</v>
      </c>
      <c r="I756" s="45">
        <f t="shared" si="99"/>
        <v>1</v>
      </c>
      <c r="J756" s="96">
        <f t="shared" si="100"/>
        <v>203</v>
      </c>
    </row>
    <row r="757" spans="4:10" x14ac:dyDescent="0.25">
      <c r="D757" s="67"/>
      <c r="E757" s="93">
        <v>12</v>
      </c>
      <c r="F757" s="94" t="str">
        <f>_xlfn.CONCAT("400",E757,"271")</f>
        <v>40012271</v>
      </c>
      <c r="G757" s="94" t="s">
        <v>124</v>
      </c>
      <c r="H757" s="95">
        <v>256</v>
      </c>
      <c r="I757" s="45">
        <f t="shared" si="99"/>
        <v>1</v>
      </c>
      <c r="J757" s="96">
        <f t="shared" si="100"/>
        <v>256</v>
      </c>
    </row>
    <row r="758" spans="4:10" x14ac:dyDescent="0.25">
      <c r="D758" s="67"/>
      <c r="E758" s="93">
        <v>14</v>
      </c>
      <c r="F758" s="94" t="str">
        <f t="shared" si="101"/>
        <v>40014271</v>
      </c>
      <c r="G758" s="94" t="s">
        <v>124</v>
      </c>
      <c r="H758" s="95">
        <v>269</v>
      </c>
      <c r="I758" s="45">
        <f t="shared" si="99"/>
        <v>1</v>
      </c>
      <c r="J758" s="96">
        <f t="shared" si="100"/>
        <v>269</v>
      </c>
    </row>
    <row r="759" spans="4:10" x14ac:dyDescent="0.25">
      <c r="D759" s="67"/>
      <c r="E759" s="93">
        <v>16</v>
      </c>
      <c r="F759" s="94" t="str">
        <f t="shared" si="101"/>
        <v>40016271</v>
      </c>
      <c r="G759" s="94" t="s">
        <v>124</v>
      </c>
      <c r="H759" s="95">
        <v>285</v>
      </c>
      <c r="I759" s="45">
        <f t="shared" si="99"/>
        <v>1</v>
      </c>
      <c r="J759" s="96">
        <f t="shared" si="100"/>
        <v>285</v>
      </c>
    </row>
    <row r="760" spans="4:10" x14ac:dyDescent="0.25">
      <c r="D760" s="67"/>
      <c r="E760" s="93">
        <v>18</v>
      </c>
      <c r="F760" s="94" t="str">
        <f t="shared" si="101"/>
        <v>40018271</v>
      </c>
      <c r="G760" s="94" t="s">
        <v>124</v>
      </c>
      <c r="H760" s="95">
        <v>637</v>
      </c>
      <c r="I760" s="45">
        <f t="shared" si="99"/>
        <v>1</v>
      </c>
      <c r="J760" s="96">
        <f t="shared" si="100"/>
        <v>637</v>
      </c>
    </row>
    <row r="761" spans="4:10" x14ac:dyDescent="0.25">
      <c r="D761" s="67"/>
      <c r="E761" s="93">
        <v>20</v>
      </c>
      <c r="F761" s="94" t="str">
        <f t="shared" si="101"/>
        <v>40020271</v>
      </c>
      <c r="G761" s="94" t="s">
        <v>124</v>
      </c>
      <c r="H761" s="95">
        <v>702</v>
      </c>
      <c r="I761" s="45">
        <f t="shared" si="99"/>
        <v>1</v>
      </c>
      <c r="J761" s="96">
        <f t="shared" si="100"/>
        <v>702</v>
      </c>
    </row>
    <row r="762" spans="4:10" x14ac:dyDescent="0.25">
      <c r="D762" s="67"/>
      <c r="E762" s="93">
        <v>24</v>
      </c>
      <c r="F762" s="94" t="str">
        <f t="shared" si="101"/>
        <v>40024271</v>
      </c>
      <c r="G762" s="94" t="s">
        <v>124</v>
      </c>
      <c r="H762" s="95">
        <v>750</v>
      </c>
      <c r="I762" s="45">
        <f t="shared" si="99"/>
        <v>1</v>
      </c>
      <c r="J762" s="96">
        <f t="shared" si="100"/>
        <v>750</v>
      </c>
    </row>
    <row r="763" spans="4:10" x14ac:dyDescent="0.25">
      <c r="D763" s="67"/>
      <c r="E763" s="93">
        <v>30</v>
      </c>
      <c r="F763" s="94" t="str">
        <f t="shared" si="101"/>
        <v>40030271</v>
      </c>
      <c r="G763" s="94" t="s">
        <v>124</v>
      </c>
      <c r="H763" s="95">
        <v>1215</v>
      </c>
      <c r="I763" s="45">
        <f t="shared" si="99"/>
        <v>1</v>
      </c>
      <c r="J763" s="96">
        <f t="shared" si="100"/>
        <v>1215</v>
      </c>
    </row>
    <row r="764" spans="4:10" ht="15.75" thickBot="1" x14ac:dyDescent="0.3">
      <c r="D764" s="69"/>
      <c r="E764" s="97">
        <v>36</v>
      </c>
      <c r="F764" s="98" t="str">
        <f t="shared" si="101"/>
        <v>40036271</v>
      </c>
      <c r="G764" s="98" t="s">
        <v>124</v>
      </c>
      <c r="H764" s="99">
        <v>1397</v>
      </c>
      <c r="I764" s="51">
        <f t="shared" si="99"/>
        <v>1</v>
      </c>
      <c r="J764" s="100">
        <f t="shared" si="100"/>
        <v>1397</v>
      </c>
    </row>
    <row r="765" spans="4:10" x14ac:dyDescent="0.25">
      <c r="D765" s="65" t="s">
        <v>388</v>
      </c>
      <c r="E765" s="89" t="s">
        <v>129</v>
      </c>
      <c r="F765" s="90" t="str">
        <f>_xlfn.CONCAT("400",E765,"054")</f>
        <v>40008054</v>
      </c>
      <c r="G765" s="90" t="s">
        <v>124</v>
      </c>
      <c r="H765" s="91">
        <v>164</v>
      </c>
      <c r="I765" s="39">
        <f t="shared" si="99"/>
        <v>1</v>
      </c>
      <c r="J765" s="92">
        <f t="shared" si="100"/>
        <v>164</v>
      </c>
    </row>
    <row r="766" spans="4:10" x14ac:dyDescent="0.25">
      <c r="D766" s="67"/>
      <c r="E766" s="93">
        <v>10</v>
      </c>
      <c r="F766" s="94" t="str">
        <f t="shared" ref="F766:F767" si="102">_xlfn.CONCAT("400",E766,"054")</f>
        <v>40010054</v>
      </c>
      <c r="G766" s="94" t="s">
        <v>124</v>
      </c>
      <c r="H766" s="95">
        <v>203</v>
      </c>
      <c r="I766" s="45">
        <f t="shared" si="99"/>
        <v>1</v>
      </c>
      <c r="J766" s="96">
        <f t="shared" si="100"/>
        <v>203</v>
      </c>
    </row>
    <row r="767" spans="4:10" x14ac:dyDescent="0.25">
      <c r="D767" s="67"/>
      <c r="E767" s="93">
        <v>12</v>
      </c>
      <c r="F767" s="94" t="str">
        <f t="shared" si="102"/>
        <v>40012054</v>
      </c>
      <c r="G767" s="94" t="s">
        <v>124</v>
      </c>
      <c r="H767" s="95">
        <v>256</v>
      </c>
      <c r="I767" s="45">
        <f t="shared" si="99"/>
        <v>1</v>
      </c>
      <c r="J767" s="96">
        <f t="shared" si="100"/>
        <v>256</v>
      </c>
    </row>
    <row r="768" spans="4:10" x14ac:dyDescent="0.25">
      <c r="D768" s="67"/>
      <c r="E768" s="93" t="s">
        <v>133</v>
      </c>
      <c r="F768" s="94">
        <v>40015154</v>
      </c>
      <c r="G768" s="94" t="s">
        <v>124</v>
      </c>
      <c r="H768" s="95">
        <v>319</v>
      </c>
      <c r="I768" s="45">
        <f t="shared" si="99"/>
        <v>1</v>
      </c>
      <c r="J768" s="96">
        <f t="shared" si="100"/>
        <v>319</v>
      </c>
    </row>
    <row r="769" spans="4:10" x14ac:dyDescent="0.25">
      <c r="D769" s="67"/>
      <c r="E769" s="93">
        <v>18</v>
      </c>
      <c r="F769" s="94" t="str">
        <f>_xlfn.CONCAT("400",E769,"025")</f>
        <v>40018025</v>
      </c>
      <c r="G769" s="94" t="s">
        <v>124</v>
      </c>
      <c r="H769" s="95">
        <v>637</v>
      </c>
      <c r="I769" s="45">
        <f t="shared" si="99"/>
        <v>1</v>
      </c>
      <c r="J769" s="96">
        <f t="shared" si="100"/>
        <v>637</v>
      </c>
    </row>
    <row r="770" spans="4:10" ht="15.75" thickBot="1" x14ac:dyDescent="0.3">
      <c r="D770" s="69"/>
      <c r="E770" s="97">
        <v>20</v>
      </c>
      <c r="F770" s="98" t="str">
        <f>_xlfn.CONCAT("400",E770,"025")</f>
        <v>40020025</v>
      </c>
      <c r="G770" s="98" t="s">
        <v>124</v>
      </c>
      <c r="H770" s="99">
        <v>1077</v>
      </c>
      <c r="I770" s="51">
        <f t="shared" si="99"/>
        <v>1</v>
      </c>
      <c r="J770" s="100">
        <f t="shared" si="100"/>
        <v>1077</v>
      </c>
    </row>
    <row r="771" spans="4:10" x14ac:dyDescent="0.25">
      <c r="D771" s="70" t="s">
        <v>389</v>
      </c>
      <c r="E771" s="114" t="s">
        <v>129</v>
      </c>
      <c r="F771" s="115" t="str">
        <f>_xlfn.CONCAT("442",E771,"001")</f>
        <v>44208001</v>
      </c>
      <c r="G771" s="115" t="s">
        <v>124</v>
      </c>
      <c r="H771" s="116">
        <v>63</v>
      </c>
      <c r="I771" s="57">
        <f t="shared" si="99"/>
        <v>1</v>
      </c>
      <c r="J771" s="117">
        <f t="shared" si="100"/>
        <v>63</v>
      </c>
    </row>
    <row r="772" spans="4:10" x14ac:dyDescent="0.25">
      <c r="D772" s="67"/>
      <c r="E772" s="93">
        <v>10</v>
      </c>
      <c r="F772" s="94" t="str">
        <f t="shared" ref="F772:F779" si="103">_xlfn.CONCAT("442",E772,"001")</f>
        <v>44210001</v>
      </c>
      <c r="G772" s="94" t="s">
        <v>124</v>
      </c>
      <c r="H772" s="95">
        <v>65</v>
      </c>
      <c r="I772" s="45">
        <f t="shared" si="99"/>
        <v>1</v>
      </c>
      <c r="J772" s="96">
        <f t="shared" si="100"/>
        <v>65</v>
      </c>
    </row>
    <row r="773" spans="4:10" x14ac:dyDescent="0.25">
      <c r="D773" s="67"/>
      <c r="E773" s="93">
        <v>12</v>
      </c>
      <c r="F773" s="94" t="str">
        <f t="shared" si="103"/>
        <v>44212001</v>
      </c>
      <c r="G773" s="94" t="s">
        <v>124</v>
      </c>
      <c r="H773" s="95">
        <v>79</v>
      </c>
      <c r="I773" s="45">
        <f t="shared" si="99"/>
        <v>1</v>
      </c>
      <c r="J773" s="96">
        <f t="shared" si="100"/>
        <v>79</v>
      </c>
    </row>
    <row r="774" spans="4:10" x14ac:dyDescent="0.25">
      <c r="D774" s="67"/>
      <c r="E774" s="93">
        <v>14</v>
      </c>
      <c r="F774" s="94" t="str">
        <f t="shared" si="103"/>
        <v>44214001</v>
      </c>
      <c r="G774" s="94" t="s">
        <v>124</v>
      </c>
      <c r="H774" s="95">
        <v>96</v>
      </c>
      <c r="I774" s="45">
        <f t="shared" si="99"/>
        <v>1</v>
      </c>
      <c r="J774" s="96">
        <f t="shared" si="100"/>
        <v>96</v>
      </c>
    </row>
    <row r="775" spans="4:10" x14ac:dyDescent="0.25">
      <c r="D775" s="67"/>
      <c r="E775" s="93" t="s">
        <v>133</v>
      </c>
      <c r="F775" s="94">
        <v>44214001</v>
      </c>
      <c r="G775" s="94" t="s">
        <v>124</v>
      </c>
      <c r="H775" s="95">
        <v>96</v>
      </c>
      <c r="I775" s="45">
        <f t="shared" si="99"/>
        <v>1</v>
      </c>
      <c r="J775" s="96">
        <f t="shared" si="100"/>
        <v>96</v>
      </c>
    </row>
    <row r="776" spans="4:10" x14ac:dyDescent="0.25">
      <c r="D776" s="67"/>
      <c r="E776" s="93">
        <v>16</v>
      </c>
      <c r="F776" s="94" t="str">
        <f t="shared" si="103"/>
        <v>44216001</v>
      </c>
      <c r="G776" s="94" t="s">
        <v>124</v>
      </c>
      <c r="H776" s="95">
        <v>157</v>
      </c>
      <c r="I776" s="45">
        <f t="shared" si="99"/>
        <v>1</v>
      </c>
      <c r="J776" s="96">
        <f t="shared" si="100"/>
        <v>157</v>
      </c>
    </row>
    <row r="777" spans="4:10" x14ac:dyDescent="0.25">
      <c r="D777" s="67"/>
      <c r="E777" s="93">
        <v>18</v>
      </c>
      <c r="F777" s="94" t="str">
        <f t="shared" si="103"/>
        <v>44218001</v>
      </c>
      <c r="G777" s="94" t="s">
        <v>124</v>
      </c>
      <c r="H777" s="95">
        <v>208</v>
      </c>
      <c r="I777" s="45">
        <f t="shared" si="99"/>
        <v>1</v>
      </c>
      <c r="J777" s="96">
        <f t="shared" si="100"/>
        <v>208</v>
      </c>
    </row>
    <row r="778" spans="4:10" x14ac:dyDescent="0.25">
      <c r="D778" s="67"/>
      <c r="E778" s="93">
        <v>20</v>
      </c>
      <c r="F778" s="94" t="str">
        <f t="shared" si="103"/>
        <v>44220001</v>
      </c>
      <c r="G778" s="94" t="s">
        <v>124</v>
      </c>
      <c r="H778" s="95">
        <v>261</v>
      </c>
      <c r="I778" s="45">
        <f t="shared" si="99"/>
        <v>1</v>
      </c>
      <c r="J778" s="96">
        <f t="shared" si="100"/>
        <v>261</v>
      </c>
    </row>
    <row r="779" spans="4:10" ht="15.75" thickBot="1" x14ac:dyDescent="0.3">
      <c r="D779" s="73"/>
      <c r="E779" s="103">
        <v>24</v>
      </c>
      <c r="F779" s="104" t="str">
        <f t="shared" si="103"/>
        <v>44224001</v>
      </c>
      <c r="G779" s="104" t="s">
        <v>124</v>
      </c>
      <c r="H779" s="105">
        <v>377</v>
      </c>
      <c r="I779" s="63">
        <f t="shared" si="99"/>
        <v>1</v>
      </c>
      <c r="J779" s="106">
        <f t="shared" si="100"/>
        <v>377</v>
      </c>
    </row>
    <row r="780" spans="4:10" x14ac:dyDescent="0.25">
      <c r="D780" s="65" t="s">
        <v>390</v>
      </c>
      <c r="E780" s="89" t="s">
        <v>129</v>
      </c>
      <c r="F780" s="90" t="str">
        <f>_xlfn.CONCAT("442",E780,"010")</f>
        <v>44208010</v>
      </c>
      <c r="G780" s="90" t="s">
        <v>124</v>
      </c>
      <c r="H780" s="91">
        <v>63</v>
      </c>
      <c r="I780" s="39">
        <f t="shared" si="99"/>
        <v>1</v>
      </c>
      <c r="J780" s="92">
        <f t="shared" si="100"/>
        <v>63</v>
      </c>
    </row>
    <row r="781" spans="4:10" x14ac:dyDescent="0.25">
      <c r="D781" s="67"/>
      <c r="E781" s="93">
        <v>10</v>
      </c>
      <c r="F781" s="94" t="str">
        <f t="shared" ref="F781:F790" si="104">_xlfn.CONCAT("442",E781,"010")</f>
        <v>44210010</v>
      </c>
      <c r="G781" s="94" t="s">
        <v>124</v>
      </c>
      <c r="H781" s="95">
        <v>65</v>
      </c>
      <c r="I781" s="45">
        <f t="shared" si="99"/>
        <v>1</v>
      </c>
      <c r="J781" s="96">
        <f t="shared" si="100"/>
        <v>65</v>
      </c>
    </row>
    <row r="782" spans="4:10" x14ac:dyDescent="0.25">
      <c r="D782" s="67"/>
      <c r="E782" s="93">
        <v>12</v>
      </c>
      <c r="F782" s="94" t="str">
        <f t="shared" si="104"/>
        <v>44212010</v>
      </c>
      <c r="G782" s="94" t="s">
        <v>124</v>
      </c>
      <c r="H782" s="95">
        <v>79</v>
      </c>
      <c r="I782" s="45">
        <f t="shared" si="99"/>
        <v>1</v>
      </c>
      <c r="J782" s="96">
        <f t="shared" si="100"/>
        <v>79</v>
      </c>
    </row>
    <row r="783" spans="4:10" x14ac:dyDescent="0.25">
      <c r="D783" s="67"/>
      <c r="E783" s="93">
        <v>14</v>
      </c>
      <c r="F783" s="94" t="str">
        <f t="shared" si="104"/>
        <v>44214010</v>
      </c>
      <c r="G783" s="94" t="s">
        <v>124</v>
      </c>
      <c r="H783" s="95">
        <v>96</v>
      </c>
      <c r="I783" s="45">
        <f t="shared" si="99"/>
        <v>1</v>
      </c>
      <c r="J783" s="96">
        <f t="shared" si="100"/>
        <v>96</v>
      </c>
    </row>
    <row r="784" spans="4:10" x14ac:dyDescent="0.25">
      <c r="D784" s="67"/>
      <c r="E784" s="93" t="s">
        <v>133</v>
      </c>
      <c r="F784" s="94" t="str">
        <f t="shared" si="104"/>
        <v>44215x14010</v>
      </c>
      <c r="G784" s="94" t="s">
        <v>124</v>
      </c>
      <c r="H784" s="95">
        <v>96</v>
      </c>
      <c r="I784" s="45">
        <f t="shared" si="99"/>
        <v>1</v>
      </c>
      <c r="J784" s="96">
        <f t="shared" si="100"/>
        <v>96</v>
      </c>
    </row>
    <row r="785" spans="4:10" x14ac:dyDescent="0.25">
      <c r="D785" s="67"/>
      <c r="E785" s="93">
        <v>16</v>
      </c>
      <c r="F785" s="94">
        <v>44214010</v>
      </c>
      <c r="G785" s="94" t="s">
        <v>124</v>
      </c>
      <c r="H785" s="95">
        <v>157</v>
      </c>
      <c r="I785" s="45">
        <f t="shared" si="99"/>
        <v>1</v>
      </c>
      <c r="J785" s="96">
        <f t="shared" si="100"/>
        <v>157</v>
      </c>
    </row>
    <row r="786" spans="4:10" x14ac:dyDescent="0.25">
      <c r="D786" s="67"/>
      <c r="E786" s="93">
        <v>18</v>
      </c>
      <c r="F786" s="94" t="str">
        <f t="shared" si="104"/>
        <v>44218010</v>
      </c>
      <c r="G786" s="94" t="s">
        <v>124</v>
      </c>
      <c r="H786" s="95">
        <v>208</v>
      </c>
      <c r="I786" s="45">
        <f t="shared" si="99"/>
        <v>1</v>
      </c>
      <c r="J786" s="96">
        <f t="shared" si="100"/>
        <v>208</v>
      </c>
    </row>
    <row r="787" spans="4:10" x14ac:dyDescent="0.25">
      <c r="D787" s="67"/>
      <c r="E787" s="93">
        <v>20</v>
      </c>
      <c r="F787" s="94" t="str">
        <f t="shared" si="104"/>
        <v>44220010</v>
      </c>
      <c r="G787" s="94" t="s">
        <v>124</v>
      </c>
      <c r="H787" s="95">
        <v>281</v>
      </c>
      <c r="I787" s="45">
        <f t="shared" si="99"/>
        <v>1</v>
      </c>
      <c r="J787" s="96">
        <f t="shared" si="100"/>
        <v>281</v>
      </c>
    </row>
    <row r="788" spans="4:10" x14ac:dyDescent="0.25">
      <c r="D788" s="67"/>
      <c r="E788" s="93">
        <v>24</v>
      </c>
      <c r="F788" s="94" t="str">
        <f t="shared" si="104"/>
        <v>44224010</v>
      </c>
      <c r="G788" s="94" t="s">
        <v>124</v>
      </c>
      <c r="H788" s="95">
        <v>377</v>
      </c>
      <c r="I788" s="45">
        <f t="shared" si="99"/>
        <v>1</v>
      </c>
      <c r="J788" s="96">
        <f t="shared" si="100"/>
        <v>377</v>
      </c>
    </row>
    <row r="789" spans="4:10" x14ac:dyDescent="0.25">
      <c r="D789" s="67"/>
      <c r="E789" s="93">
        <v>30</v>
      </c>
      <c r="F789" s="94" t="str">
        <f t="shared" si="104"/>
        <v>44230010</v>
      </c>
      <c r="G789" s="94" t="s">
        <v>124</v>
      </c>
      <c r="H789" s="95">
        <v>920</v>
      </c>
      <c r="I789" s="45">
        <f t="shared" si="99"/>
        <v>1</v>
      </c>
      <c r="J789" s="96">
        <f t="shared" si="100"/>
        <v>920</v>
      </c>
    </row>
    <row r="790" spans="4:10" ht="15.75" thickBot="1" x14ac:dyDescent="0.3">
      <c r="D790" s="69"/>
      <c r="E790" s="97">
        <v>36</v>
      </c>
      <c r="F790" s="98" t="str">
        <f t="shared" si="104"/>
        <v>44236010</v>
      </c>
      <c r="G790" s="98" t="s">
        <v>124</v>
      </c>
      <c r="H790" s="99">
        <v>1225</v>
      </c>
      <c r="I790" s="51">
        <f t="shared" si="99"/>
        <v>1</v>
      </c>
      <c r="J790" s="100">
        <f>H790*I790</f>
        <v>1225</v>
      </c>
    </row>
    <row r="791" spans="4:10" x14ac:dyDescent="0.25">
      <c r="D791" s="70" t="s">
        <v>391</v>
      </c>
      <c r="E791" s="71" t="s">
        <v>129</v>
      </c>
      <c r="F791" s="54" t="str">
        <f>_xlfn.CONCAT("415",E791,"011")</f>
        <v>41508011</v>
      </c>
      <c r="G791" s="54" t="s">
        <v>124</v>
      </c>
      <c r="H791" s="56">
        <v>141</v>
      </c>
      <c r="I791" s="57">
        <f t="shared" si="99"/>
        <v>1</v>
      </c>
      <c r="J791" s="58">
        <f t="shared" ref="J791:J854" si="105">H791*I791</f>
        <v>141</v>
      </c>
    </row>
    <row r="792" spans="4:10" x14ac:dyDescent="0.25">
      <c r="D792" s="67"/>
      <c r="E792" s="68">
        <v>10</v>
      </c>
      <c r="F792" s="42" t="str">
        <f t="shared" ref="F792:F798" si="106">_xlfn.CONCAT("415",E792,"011")</f>
        <v>41510011</v>
      </c>
      <c r="G792" s="42" t="s">
        <v>124</v>
      </c>
      <c r="H792" s="44">
        <v>180</v>
      </c>
      <c r="I792" s="45">
        <f t="shared" si="99"/>
        <v>1</v>
      </c>
      <c r="J792" s="46">
        <f t="shared" si="105"/>
        <v>180</v>
      </c>
    </row>
    <row r="793" spans="4:10" x14ac:dyDescent="0.25">
      <c r="D793" s="67"/>
      <c r="E793" s="68">
        <v>12</v>
      </c>
      <c r="F793" s="42" t="str">
        <f t="shared" si="106"/>
        <v>41512011</v>
      </c>
      <c r="G793" s="42" t="s">
        <v>124</v>
      </c>
      <c r="H793" s="44">
        <v>207</v>
      </c>
      <c r="I793" s="45">
        <f t="shared" si="99"/>
        <v>1</v>
      </c>
      <c r="J793" s="46">
        <f t="shared" si="105"/>
        <v>207</v>
      </c>
    </row>
    <row r="794" spans="4:10" x14ac:dyDescent="0.25">
      <c r="D794" s="67"/>
      <c r="E794" s="42">
        <v>14</v>
      </c>
      <c r="F794" s="42" t="str">
        <f t="shared" si="106"/>
        <v>41514011</v>
      </c>
      <c r="G794" s="42" t="s">
        <v>124</v>
      </c>
      <c r="H794" s="44">
        <v>312</v>
      </c>
      <c r="I794" s="45">
        <f t="shared" si="99"/>
        <v>1</v>
      </c>
      <c r="J794" s="46">
        <f t="shared" si="105"/>
        <v>312</v>
      </c>
    </row>
    <row r="795" spans="4:10" x14ac:dyDescent="0.25">
      <c r="D795" s="67"/>
      <c r="E795" s="42" t="s">
        <v>133</v>
      </c>
      <c r="F795" s="42">
        <v>41514011</v>
      </c>
      <c r="G795" s="42" t="s">
        <v>124</v>
      </c>
      <c r="H795" s="44">
        <v>312</v>
      </c>
      <c r="I795" s="45">
        <f t="shared" si="99"/>
        <v>1</v>
      </c>
      <c r="J795" s="46">
        <f t="shared" si="105"/>
        <v>312</v>
      </c>
    </row>
    <row r="796" spans="4:10" x14ac:dyDescent="0.25">
      <c r="D796" s="67"/>
      <c r="E796" s="42">
        <v>16</v>
      </c>
      <c r="F796" s="42" t="str">
        <f t="shared" si="106"/>
        <v>41516011</v>
      </c>
      <c r="G796" s="42" t="s">
        <v>124</v>
      </c>
      <c r="H796" s="44">
        <v>426</v>
      </c>
      <c r="I796" s="45">
        <f t="shared" si="99"/>
        <v>1</v>
      </c>
      <c r="J796" s="46">
        <f t="shared" si="105"/>
        <v>426</v>
      </c>
    </row>
    <row r="797" spans="4:10" x14ac:dyDescent="0.25">
      <c r="D797" s="67"/>
      <c r="E797" s="42">
        <v>18</v>
      </c>
      <c r="F797" s="42" t="str">
        <f t="shared" si="106"/>
        <v>41518011</v>
      </c>
      <c r="G797" s="42" t="s">
        <v>124</v>
      </c>
      <c r="H797" s="44">
        <v>467</v>
      </c>
      <c r="I797" s="45">
        <f t="shared" si="99"/>
        <v>1</v>
      </c>
      <c r="J797" s="46">
        <f t="shared" si="105"/>
        <v>467</v>
      </c>
    </row>
    <row r="798" spans="4:10" ht="15.75" thickBot="1" x14ac:dyDescent="0.3">
      <c r="D798" s="73"/>
      <c r="E798" s="60">
        <v>20</v>
      </c>
      <c r="F798" s="60" t="str">
        <f t="shared" si="106"/>
        <v>41520011</v>
      </c>
      <c r="G798" s="60" t="s">
        <v>124</v>
      </c>
      <c r="H798" s="62">
        <v>795</v>
      </c>
      <c r="I798" s="63">
        <f t="shared" si="99"/>
        <v>1</v>
      </c>
      <c r="J798" s="64">
        <f t="shared" si="105"/>
        <v>795</v>
      </c>
    </row>
    <row r="799" spans="4:10" x14ac:dyDescent="0.25">
      <c r="D799" s="65" t="s">
        <v>392</v>
      </c>
      <c r="E799" s="66" t="s">
        <v>129</v>
      </c>
      <c r="F799" s="36" t="str">
        <f>_xlfn.CONCAT("415",E799,"022")</f>
        <v>41508022</v>
      </c>
      <c r="G799" s="36" t="s">
        <v>124</v>
      </c>
      <c r="H799" s="38">
        <v>141</v>
      </c>
      <c r="I799" s="39">
        <f t="shared" si="99"/>
        <v>1</v>
      </c>
      <c r="J799" s="40">
        <f t="shared" si="105"/>
        <v>141</v>
      </c>
    </row>
    <row r="800" spans="4:10" x14ac:dyDescent="0.25">
      <c r="D800" s="67"/>
      <c r="E800" s="68">
        <v>10</v>
      </c>
      <c r="F800" s="42" t="str">
        <f t="shared" ref="F800:F804" si="107">_xlfn.CONCAT("415",E800,"022")</f>
        <v>41510022</v>
      </c>
      <c r="G800" s="42" t="s">
        <v>124</v>
      </c>
      <c r="H800" s="44">
        <v>180</v>
      </c>
      <c r="I800" s="45">
        <f t="shared" si="99"/>
        <v>1</v>
      </c>
      <c r="J800" s="46">
        <f t="shared" si="105"/>
        <v>180</v>
      </c>
    </row>
    <row r="801" spans="4:10" x14ac:dyDescent="0.25">
      <c r="D801" s="67"/>
      <c r="E801" s="68">
        <v>12</v>
      </c>
      <c r="F801" s="42" t="str">
        <f t="shared" si="107"/>
        <v>41512022</v>
      </c>
      <c r="G801" s="42" t="s">
        <v>124</v>
      </c>
      <c r="H801" s="44">
        <v>207</v>
      </c>
      <c r="I801" s="45">
        <f t="shared" si="99"/>
        <v>1</v>
      </c>
      <c r="J801" s="46">
        <f t="shared" si="105"/>
        <v>207</v>
      </c>
    </row>
    <row r="802" spans="4:10" x14ac:dyDescent="0.25">
      <c r="D802" s="67"/>
      <c r="E802" s="42">
        <v>14</v>
      </c>
      <c r="F802" s="42" t="str">
        <f t="shared" si="107"/>
        <v>41514022</v>
      </c>
      <c r="G802" s="42" t="s">
        <v>124</v>
      </c>
      <c r="H802" s="44">
        <v>312</v>
      </c>
      <c r="I802" s="45">
        <f t="shared" si="99"/>
        <v>1</v>
      </c>
      <c r="J802" s="46">
        <f t="shared" si="105"/>
        <v>312</v>
      </c>
    </row>
    <row r="803" spans="4:10" x14ac:dyDescent="0.25">
      <c r="D803" s="67"/>
      <c r="E803" s="42" t="s">
        <v>133</v>
      </c>
      <c r="F803" s="42">
        <v>41514022</v>
      </c>
      <c r="G803" s="42" t="s">
        <v>124</v>
      </c>
      <c r="H803" s="44">
        <v>312</v>
      </c>
      <c r="I803" s="45">
        <f t="shared" si="99"/>
        <v>1</v>
      </c>
      <c r="J803" s="46">
        <f t="shared" si="105"/>
        <v>312</v>
      </c>
    </row>
    <row r="804" spans="4:10" ht="15.75" thickBot="1" x14ac:dyDescent="0.3">
      <c r="D804" s="69"/>
      <c r="E804" s="48">
        <v>16</v>
      </c>
      <c r="F804" s="48" t="str">
        <f t="shared" si="107"/>
        <v>41516022</v>
      </c>
      <c r="G804" s="48" t="s">
        <v>124</v>
      </c>
      <c r="H804" s="50">
        <v>426</v>
      </c>
      <c r="I804" s="51">
        <f t="shared" si="99"/>
        <v>1</v>
      </c>
      <c r="J804" s="52">
        <f t="shared" si="105"/>
        <v>426</v>
      </c>
    </row>
    <row r="805" spans="4:10" x14ac:dyDescent="0.25">
      <c r="D805" s="70" t="s">
        <v>393</v>
      </c>
      <c r="E805" s="71" t="s">
        <v>129</v>
      </c>
      <c r="F805" s="54" t="str">
        <f>_xlfn.CONCAT("415",E805,"021")</f>
        <v>41508021</v>
      </c>
      <c r="G805" s="54" t="s">
        <v>124</v>
      </c>
      <c r="H805" s="56">
        <v>141</v>
      </c>
      <c r="I805" s="57">
        <f t="shared" si="99"/>
        <v>1</v>
      </c>
      <c r="J805" s="58">
        <f t="shared" si="105"/>
        <v>141</v>
      </c>
    </row>
    <row r="806" spans="4:10" x14ac:dyDescent="0.25">
      <c r="D806" s="67"/>
      <c r="E806" s="68">
        <v>10</v>
      </c>
      <c r="F806" s="42" t="str">
        <f t="shared" ref="F806:F815" si="108">_xlfn.CONCAT("415",E806,"021")</f>
        <v>41510021</v>
      </c>
      <c r="G806" s="42" t="s">
        <v>124</v>
      </c>
      <c r="H806" s="44">
        <v>180</v>
      </c>
      <c r="I806" s="45">
        <f t="shared" si="99"/>
        <v>1</v>
      </c>
      <c r="J806" s="46">
        <f t="shared" si="105"/>
        <v>180</v>
      </c>
    </row>
    <row r="807" spans="4:10" x14ac:dyDescent="0.25">
      <c r="D807" s="67"/>
      <c r="E807" s="68">
        <v>12</v>
      </c>
      <c r="F807" s="42" t="str">
        <f t="shared" si="108"/>
        <v>41512021</v>
      </c>
      <c r="G807" s="42" t="s">
        <v>124</v>
      </c>
      <c r="H807" s="44">
        <v>207</v>
      </c>
      <c r="I807" s="45">
        <f t="shared" si="99"/>
        <v>1</v>
      </c>
      <c r="J807" s="46">
        <f t="shared" si="105"/>
        <v>207</v>
      </c>
    </row>
    <row r="808" spans="4:10" x14ac:dyDescent="0.25">
      <c r="D808" s="67"/>
      <c r="E808" s="42">
        <v>14</v>
      </c>
      <c r="F808" s="42" t="str">
        <f t="shared" si="108"/>
        <v>41514021</v>
      </c>
      <c r="G808" s="42" t="s">
        <v>124</v>
      </c>
      <c r="H808" s="44">
        <v>312</v>
      </c>
      <c r="I808" s="45">
        <f t="shared" si="99"/>
        <v>1</v>
      </c>
      <c r="J808" s="46">
        <f t="shared" si="105"/>
        <v>312</v>
      </c>
    </row>
    <row r="809" spans="4:10" x14ac:dyDescent="0.25">
      <c r="D809" s="67"/>
      <c r="E809" s="42" t="s">
        <v>133</v>
      </c>
      <c r="F809" s="42">
        <v>41514021</v>
      </c>
      <c r="G809" s="42" t="s">
        <v>124</v>
      </c>
      <c r="H809" s="44">
        <v>312</v>
      </c>
      <c r="I809" s="45">
        <f t="shared" si="99"/>
        <v>1</v>
      </c>
      <c r="J809" s="46">
        <f t="shared" si="105"/>
        <v>312</v>
      </c>
    </row>
    <row r="810" spans="4:10" x14ac:dyDescent="0.25">
      <c r="D810" s="67"/>
      <c r="E810" s="42">
        <v>16</v>
      </c>
      <c r="F810" s="42" t="str">
        <f t="shared" si="108"/>
        <v>41516021</v>
      </c>
      <c r="G810" s="42" t="s">
        <v>124</v>
      </c>
      <c r="H810" s="44">
        <v>426</v>
      </c>
      <c r="I810" s="45">
        <f t="shared" si="99"/>
        <v>1</v>
      </c>
      <c r="J810" s="46">
        <f t="shared" si="105"/>
        <v>426</v>
      </c>
    </row>
    <row r="811" spans="4:10" x14ac:dyDescent="0.25">
      <c r="D811" s="67"/>
      <c r="E811" s="68">
        <v>18</v>
      </c>
      <c r="F811" s="42" t="str">
        <f t="shared" si="108"/>
        <v>41518021</v>
      </c>
      <c r="G811" s="42" t="s">
        <v>124</v>
      </c>
      <c r="H811" s="44">
        <v>467</v>
      </c>
      <c r="I811" s="45">
        <f t="shared" si="99"/>
        <v>1</v>
      </c>
      <c r="J811" s="46">
        <f t="shared" si="105"/>
        <v>467</v>
      </c>
    </row>
    <row r="812" spans="4:10" x14ac:dyDescent="0.25">
      <c r="D812" s="67"/>
      <c r="E812" s="68">
        <v>20</v>
      </c>
      <c r="F812" s="42" t="str">
        <f t="shared" si="108"/>
        <v>41520021</v>
      </c>
      <c r="G812" s="42" t="s">
        <v>124</v>
      </c>
      <c r="H812" s="44">
        <v>795</v>
      </c>
      <c r="I812" s="45">
        <f t="shared" si="99"/>
        <v>1</v>
      </c>
      <c r="J812" s="46">
        <f t="shared" si="105"/>
        <v>795</v>
      </c>
    </row>
    <row r="813" spans="4:10" x14ac:dyDescent="0.25">
      <c r="D813" s="67"/>
      <c r="E813" s="42">
        <v>24</v>
      </c>
      <c r="F813" s="42" t="str">
        <f t="shared" si="108"/>
        <v>41524021</v>
      </c>
      <c r="G813" s="42" t="s">
        <v>124</v>
      </c>
      <c r="H813" s="44">
        <v>2165</v>
      </c>
      <c r="I813" s="45">
        <f t="shared" si="99"/>
        <v>1</v>
      </c>
      <c r="J813" s="46">
        <f t="shared" si="105"/>
        <v>2165</v>
      </c>
    </row>
    <row r="814" spans="4:10" x14ac:dyDescent="0.25">
      <c r="D814" s="67"/>
      <c r="E814" s="42">
        <v>30</v>
      </c>
      <c r="F814" s="42" t="str">
        <f t="shared" si="108"/>
        <v>41530021</v>
      </c>
      <c r="G814" s="42" t="s">
        <v>124</v>
      </c>
      <c r="H814" s="44">
        <v>2444</v>
      </c>
      <c r="I814" s="45">
        <f t="shared" si="99"/>
        <v>1</v>
      </c>
      <c r="J814" s="46">
        <f t="shared" si="105"/>
        <v>2444</v>
      </c>
    </row>
    <row r="815" spans="4:10" ht="15.75" thickBot="1" x14ac:dyDescent="0.3">
      <c r="D815" s="73"/>
      <c r="E815" s="60">
        <v>36</v>
      </c>
      <c r="F815" s="60" t="str">
        <f t="shared" si="108"/>
        <v>41536021</v>
      </c>
      <c r="G815" s="60" t="s">
        <v>124</v>
      </c>
      <c r="H815" s="62">
        <v>3269</v>
      </c>
      <c r="I815" s="63">
        <f t="shared" si="99"/>
        <v>1</v>
      </c>
      <c r="J815" s="64">
        <f t="shared" si="105"/>
        <v>3269</v>
      </c>
    </row>
    <row r="816" spans="4:10" x14ac:dyDescent="0.25">
      <c r="D816" s="65" t="s">
        <v>142</v>
      </c>
      <c r="E816" s="66" t="s">
        <v>129</v>
      </c>
      <c r="F816" s="36" t="str">
        <f>_xlfn.CONCAT("412",E816,"011")</f>
        <v>41208011</v>
      </c>
      <c r="G816" s="36" t="s">
        <v>124</v>
      </c>
      <c r="H816" s="38">
        <v>64</v>
      </c>
      <c r="I816" s="39">
        <f t="shared" si="99"/>
        <v>1</v>
      </c>
      <c r="J816" s="40">
        <f t="shared" si="105"/>
        <v>64</v>
      </c>
    </row>
    <row r="817" spans="4:10" x14ac:dyDescent="0.25">
      <c r="D817" s="67"/>
      <c r="E817" s="68">
        <v>10</v>
      </c>
      <c r="F817" s="42" t="str">
        <f t="shared" ref="F817:F826" si="109">_xlfn.CONCAT("412",E817,"011")</f>
        <v>41210011</v>
      </c>
      <c r="G817" s="42" t="s">
        <v>124</v>
      </c>
      <c r="H817" s="44">
        <v>79</v>
      </c>
      <c r="I817" s="45">
        <f t="shared" si="99"/>
        <v>1</v>
      </c>
      <c r="J817" s="46">
        <f t="shared" si="105"/>
        <v>79</v>
      </c>
    </row>
    <row r="818" spans="4:10" x14ac:dyDescent="0.25">
      <c r="D818" s="67"/>
      <c r="E818" s="68">
        <v>12</v>
      </c>
      <c r="F818" s="42" t="str">
        <f t="shared" si="109"/>
        <v>41212011</v>
      </c>
      <c r="G818" s="42" t="s">
        <v>124</v>
      </c>
      <c r="H818" s="44">
        <v>92</v>
      </c>
      <c r="I818" s="45">
        <f t="shared" si="99"/>
        <v>1</v>
      </c>
      <c r="J818" s="46">
        <f t="shared" si="105"/>
        <v>92</v>
      </c>
    </row>
    <row r="819" spans="4:10" x14ac:dyDescent="0.25">
      <c r="D819" s="67"/>
      <c r="E819" s="42">
        <v>14</v>
      </c>
      <c r="F819" s="42" t="str">
        <f t="shared" si="109"/>
        <v>41214011</v>
      </c>
      <c r="G819" s="42" t="s">
        <v>124</v>
      </c>
      <c r="H819" s="44">
        <v>140</v>
      </c>
      <c r="I819" s="45">
        <f t="shared" ref="I819:I882" si="110">$E$21</f>
        <v>1</v>
      </c>
      <c r="J819" s="46">
        <f t="shared" si="105"/>
        <v>140</v>
      </c>
    </row>
    <row r="820" spans="4:10" x14ac:dyDescent="0.25">
      <c r="D820" s="67"/>
      <c r="E820" s="42" t="s">
        <v>133</v>
      </c>
      <c r="F820" s="42">
        <v>41214011</v>
      </c>
      <c r="G820" s="42" t="s">
        <v>124</v>
      </c>
      <c r="H820" s="44">
        <v>140</v>
      </c>
      <c r="I820" s="45">
        <f t="shared" si="110"/>
        <v>1</v>
      </c>
      <c r="J820" s="46">
        <f t="shared" si="105"/>
        <v>140</v>
      </c>
    </row>
    <row r="821" spans="4:10" x14ac:dyDescent="0.25">
      <c r="D821" s="67"/>
      <c r="E821" s="42">
        <v>16</v>
      </c>
      <c r="F821" s="42" t="str">
        <f t="shared" si="109"/>
        <v>41216011</v>
      </c>
      <c r="G821" s="42" t="s">
        <v>124</v>
      </c>
      <c r="H821" s="44">
        <v>278</v>
      </c>
      <c r="I821" s="45">
        <f t="shared" si="110"/>
        <v>1</v>
      </c>
      <c r="J821" s="46">
        <f t="shared" si="105"/>
        <v>278</v>
      </c>
    </row>
    <row r="822" spans="4:10" x14ac:dyDescent="0.25">
      <c r="D822" s="67"/>
      <c r="E822" s="68">
        <v>18</v>
      </c>
      <c r="F822" s="42" t="str">
        <f t="shared" si="109"/>
        <v>41218011</v>
      </c>
      <c r="G822" s="42" t="s">
        <v>124</v>
      </c>
      <c r="H822" s="44">
        <v>280</v>
      </c>
      <c r="I822" s="45">
        <f t="shared" si="110"/>
        <v>1</v>
      </c>
      <c r="J822" s="46">
        <f t="shared" si="105"/>
        <v>280</v>
      </c>
    </row>
    <row r="823" spans="4:10" x14ac:dyDescent="0.25">
      <c r="D823" s="67"/>
      <c r="E823" s="68">
        <v>20</v>
      </c>
      <c r="F823" s="42" t="str">
        <f t="shared" si="109"/>
        <v>41220011</v>
      </c>
      <c r="G823" s="42" t="s">
        <v>124</v>
      </c>
      <c r="H823" s="44">
        <v>563</v>
      </c>
      <c r="I823" s="45">
        <f t="shared" si="110"/>
        <v>1</v>
      </c>
      <c r="J823" s="46">
        <f t="shared" si="105"/>
        <v>563</v>
      </c>
    </row>
    <row r="824" spans="4:10" x14ac:dyDescent="0.25">
      <c r="D824" s="67"/>
      <c r="E824" s="42">
        <v>24</v>
      </c>
      <c r="F824" s="42" t="str">
        <f t="shared" si="109"/>
        <v>41224011</v>
      </c>
      <c r="G824" s="42" t="s">
        <v>124</v>
      </c>
      <c r="H824" s="44">
        <v>983</v>
      </c>
      <c r="I824" s="45">
        <f t="shared" si="110"/>
        <v>1</v>
      </c>
      <c r="J824" s="46">
        <f t="shared" si="105"/>
        <v>983</v>
      </c>
    </row>
    <row r="825" spans="4:10" x14ac:dyDescent="0.25">
      <c r="D825" s="67"/>
      <c r="E825" s="42">
        <v>30</v>
      </c>
      <c r="F825" s="42" t="str">
        <f t="shared" si="109"/>
        <v>41230011</v>
      </c>
      <c r="G825" s="42" t="s">
        <v>124</v>
      </c>
      <c r="H825" s="44">
        <v>1301</v>
      </c>
      <c r="I825" s="45">
        <f t="shared" si="110"/>
        <v>1</v>
      </c>
      <c r="J825" s="46">
        <f t="shared" si="105"/>
        <v>1301</v>
      </c>
    </row>
    <row r="826" spans="4:10" ht="15.75" thickBot="1" x14ac:dyDescent="0.3">
      <c r="D826" s="69"/>
      <c r="E826" s="48">
        <v>36</v>
      </c>
      <c r="F826" s="48" t="str">
        <f t="shared" si="109"/>
        <v>41236011</v>
      </c>
      <c r="G826" s="48" t="s">
        <v>124</v>
      </c>
      <c r="H826" s="50">
        <v>2142</v>
      </c>
      <c r="I826" s="51">
        <f t="shared" si="110"/>
        <v>1</v>
      </c>
      <c r="J826" s="52">
        <f t="shared" si="105"/>
        <v>2142</v>
      </c>
    </row>
    <row r="827" spans="4:10" x14ac:dyDescent="0.25">
      <c r="D827" s="70" t="s">
        <v>143</v>
      </c>
      <c r="E827" s="71" t="s">
        <v>129</v>
      </c>
      <c r="F827" s="54" t="str">
        <f>_xlfn.CONCAT("435",E827,"001")</f>
        <v>43508001</v>
      </c>
      <c r="G827" s="54" t="s">
        <v>124</v>
      </c>
      <c r="H827" s="56">
        <v>10</v>
      </c>
      <c r="I827" s="57">
        <f t="shared" si="110"/>
        <v>1</v>
      </c>
      <c r="J827" s="58">
        <f t="shared" si="105"/>
        <v>10</v>
      </c>
    </row>
    <row r="828" spans="4:10" x14ac:dyDescent="0.25">
      <c r="D828" s="67"/>
      <c r="E828" s="68">
        <v>10</v>
      </c>
      <c r="F828" s="42" t="str">
        <f t="shared" ref="F828:F837" si="111">_xlfn.CONCAT("435",E828,"001")</f>
        <v>43510001</v>
      </c>
      <c r="G828" s="42" t="s">
        <v>124</v>
      </c>
      <c r="H828" s="44">
        <v>14</v>
      </c>
      <c r="I828" s="45">
        <f t="shared" si="110"/>
        <v>1</v>
      </c>
      <c r="J828" s="46">
        <f t="shared" si="105"/>
        <v>14</v>
      </c>
    </row>
    <row r="829" spans="4:10" x14ac:dyDescent="0.25">
      <c r="D829" s="67"/>
      <c r="E829" s="68">
        <v>12</v>
      </c>
      <c r="F829" s="42" t="str">
        <f t="shared" si="111"/>
        <v>43512001</v>
      </c>
      <c r="G829" s="42" t="s">
        <v>124</v>
      </c>
      <c r="H829" s="44">
        <v>15</v>
      </c>
      <c r="I829" s="45">
        <f t="shared" si="110"/>
        <v>1</v>
      </c>
      <c r="J829" s="46">
        <f t="shared" si="105"/>
        <v>15</v>
      </c>
    </row>
    <row r="830" spans="4:10" x14ac:dyDescent="0.25">
      <c r="D830" s="67"/>
      <c r="E830" s="42">
        <v>14</v>
      </c>
      <c r="F830" s="42" t="str">
        <f t="shared" si="111"/>
        <v>43514001</v>
      </c>
      <c r="G830" s="42" t="s">
        <v>124</v>
      </c>
      <c r="H830" s="44">
        <v>17</v>
      </c>
      <c r="I830" s="45">
        <f t="shared" si="110"/>
        <v>1</v>
      </c>
      <c r="J830" s="46">
        <f t="shared" si="105"/>
        <v>17</v>
      </c>
    </row>
    <row r="831" spans="4:10" x14ac:dyDescent="0.25">
      <c r="D831" s="67"/>
      <c r="E831" s="42" t="s">
        <v>133</v>
      </c>
      <c r="F831" s="42">
        <v>43514001</v>
      </c>
      <c r="G831" s="42" t="s">
        <v>124</v>
      </c>
      <c r="H831" s="44">
        <v>17</v>
      </c>
      <c r="I831" s="45">
        <f t="shared" si="110"/>
        <v>1</v>
      </c>
      <c r="J831" s="46">
        <f t="shared" si="105"/>
        <v>17</v>
      </c>
    </row>
    <row r="832" spans="4:10" x14ac:dyDescent="0.25">
      <c r="D832" s="67"/>
      <c r="E832" s="42">
        <v>16</v>
      </c>
      <c r="F832" s="42" t="str">
        <f t="shared" si="111"/>
        <v>43516001</v>
      </c>
      <c r="G832" s="42" t="s">
        <v>124</v>
      </c>
      <c r="H832" s="44">
        <v>20</v>
      </c>
      <c r="I832" s="45">
        <f t="shared" si="110"/>
        <v>1</v>
      </c>
      <c r="J832" s="46">
        <f t="shared" si="105"/>
        <v>20</v>
      </c>
    </row>
    <row r="833" spans="4:10" x14ac:dyDescent="0.25">
      <c r="D833" s="67"/>
      <c r="E833" s="68">
        <v>18</v>
      </c>
      <c r="F833" s="42" t="str">
        <f t="shared" si="111"/>
        <v>43518001</v>
      </c>
      <c r="G833" s="42" t="s">
        <v>124</v>
      </c>
      <c r="H833" s="44">
        <v>29</v>
      </c>
      <c r="I833" s="45">
        <f t="shared" si="110"/>
        <v>1</v>
      </c>
      <c r="J833" s="46">
        <f t="shared" si="105"/>
        <v>29</v>
      </c>
    </row>
    <row r="834" spans="4:10" x14ac:dyDescent="0.25">
      <c r="D834" s="67"/>
      <c r="E834" s="68">
        <v>20</v>
      </c>
      <c r="F834" s="42" t="str">
        <f t="shared" si="111"/>
        <v>43520001</v>
      </c>
      <c r="G834" s="42" t="s">
        <v>124</v>
      </c>
      <c r="H834" s="44">
        <v>37</v>
      </c>
      <c r="I834" s="45">
        <f t="shared" si="110"/>
        <v>1</v>
      </c>
      <c r="J834" s="46">
        <f t="shared" si="105"/>
        <v>37</v>
      </c>
    </row>
    <row r="835" spans="4:10" x14ac:dyDescent="0.25">
      <c r="D835" s="67"/>
      <c r="E835" s="42">
        <v>24</v>
      </c>
      <c r="F835" s="42" t="str">
        <f t="shared" si="111"/>
        <v>43524001</v>
      </c>
      <c r="G835" s="42" t="s">
        <v>124</v>
      </c>
      <c r="H835" s="44">
        <v>49</v>
      </c>
      <c r="I835" s="45">
        <f t="shared" si="110"/>
        <v>1</v>
      </c>
      <c r="J835" s="46">
        <f t="shared" si="105"/>
        <v>49</v>
      </c>
    </row>
    <row r="836" spans="4:10" x14ac:dyDescent="0.25">
      <c r="D836" s="67"/>
      <c r="E836" s="42">
        <v>30</v>
      </c>
      <c r="F836" s="42" t="str">
        <f t="shared" si="111"/>
        <v>43530001</v>
      </c>
      <c r="G836" s="42" t="s">
        <v>124</v>
      </c>
      <c r="H836" s="44">
        <v>115</v>
      </c>
      <c r="I836" s="45">
        <f t="shared" si="110"/>
        <v>1</v>
      </c>
      <c r="J836" s="46">
        <f t="shared" si="105"/>
        <v>115</v>
      </c>
    </row>
    <row r="837" spans="4:10" ht="15.75" thickBot="1" x14ac:dyDescent="0.3">
      <c r="D837" s="73"/>
      <c r="E837" s="60">
        <v>36</v>
      </c>
      <c r="F837" s="60" t="str">
        <f t="shared" si="111"/>
        <v>43536001</v>
      </c>
      <c r="G837" s="60" t="s">
        <v>124</v>
      </c>
      <c r="H837" s="62">
        <v>141</v>
      </c>
      <c r="I837" s="63">
        <f t="shared" si="110"/>
        <v>1</v>
      </c>
      <c r="J837" s="64">
        <f t="shared" si="105"/>
        <v>141</v>
      </c>
    </row>
    <row r="838" spans="4:10" x14ac:dyDescent="0.25">
      <c r="D838" s="65" t="s">
        <v>394</v>
      </c>
      <c r="E838" s="66" t="s">
        <v>129</v>
      </c>
      <c r="F838" s="36" t="str">
        <f>_xlfn.CONCAT("430",E838,"004")</f>
        <v>43008004</v>
      </c>
      <c r="G838" s="36" t="s">
        <v>124</v>
      </c>
      <c r="H838" s="38">
        <v>82</v>
      </c>
      <c r="I838" s="39">
        <f t="shared" si="110"/>
        <v>1</v>
      </c>
      <c r="J838" s="40">
        <f t="shared" si="105"/>
        <v>82</v>
      </c>
    </row>
    <row r="839" spans="4:10" x14ac:dyDescent="0.25">
      <c r="D839" s="67"/>
      <c r="E839" s="68">
        <v>10</v>
      </c>
      <c r="F839" s="42" t="str">
        <f t="shared" ref="F839:F846" si="112">_xlfn.CONCAT("430",E839,"004")</f>
        <v>43010004</v>
      </c>
      <c r="G839" s="42" t="s">
        <v>124</v>
      </c>
      <c r="H839" s="44">
        <v>99</v>
      </c>
      <c r="I839" s="45">
        <f t="shared" si="110"/>
        <v>1</v>
      </c>
      <c r="J839" s="46">
        <f t="shared" si="105"/>
        <v>99</v>
      </c>
    </row>
    <row r="840" spans="4:10" x14ac:dyDescent="0.25">
      <c r="D840" s="67"/>
      <c r="E840" s="68">
        <v>12</v>
      </c>
      <c r="F840" s="42" t="str">
        <f t="shared" si="112"/>
        <v>43012004</v>
      </c>
      <c r="G840" s="42" t="s">
        <v>124</v>
      </c>
      <c r="H840" s="44">
        <v>105</v>
      </c>
      <c r="I840" s="45">
        <f t="shared" si="110"/>
        <v>1</v>
      </c>
      <c r="J840" s="46">
        <f t="shared" si="105"/>
        <v>105</v>
      </c>
    </row>
    <row r="841" spans="4:10" x14ac:dyDescent="0.25">
      <c r="D841" s="67"/>
      <c r="E841" s="42">
        <v>14</v>
      </c>
      <c r="F841" s="42" t="str">
        <f t="shared" si="112"/>
        <v>43014004</v>
      </c>
      <c r="G841" s="42" t="s">
        <v>124</v>
      </c>
      <c r="H841" s="44">
        <v>224</v>
      </c>
      <c r="I841" s="45">
        <f t="shared" si="110"/>
        <v>1</v>
      </c>
      <c r="J841" s="46">
        <f t="shared" si="105"/>
        <v>224</v>
      </c>
    </row>
    <row r="842" spans="4:10" x14ac:dyDescent="0.25">
      <c r="D842" s="67"/>
      <c r="E842" s="42" t="s">
        <v>133</v>
      </c>
      <c r="F842" s="42">
        <v>43014004</v>
      </c>
      <c r="G842" s="42" t="s">
        <v>124</v>
      </c>
      <c r="H842" s="44">
        <v>224</v>
      </c>
      <c r="I842" s="45">
        <f t="shared" si="110"/>
        <v>1</v>
      </c>
      <c r="J842" s="46">
        <f t="shared" si="105"/>
        <v>224</v>
      </c>
    </row>
    <row r="843" spans="4:10" x14ac:dyDescent="0.25">
      <c r="D843" s="67"/>
      <c r="E843" s="42">
        <v>16</v>
      </c>
      <c r="F843" s="42" t="str">
        <f t="shared" si="112"/>
        <v>43016004</v>
      </c>
      <c r="G843" s="42" t="s">
        <v>124</v>
      </c>
      <c r="H843" s="44">
        <v>224</v>
      </c>
      <c r="I843" s="45">
        <f t="shared" si="110"/>
        <v>1</v>
      </c>
      <c r="J843" s="46">
        <f t="shared" si="105"/>
        <v>224</v>
      </c>
    </row>
    <row r="844" spans="4:10" x14ac:dyDescent="0.25">
      <c r="D844" s="67"/>
      <c r="E844" s="68">
        <v>18</v>
      </c>
      <c r="F844" s="42" t="str">
        <f t="shared" si="112"/>
        <v>43018004</v>
      </c>
      <c r="G844" s="42" t="s">
        <v>124</v>
      </c>
      <c r="H844" s="44">
        <v>247</v>
      </c>
      <c r="I844" s="45">
        <f t="shared" si="110"/>
        <v>1</v>
      </c>
      <c r="J844" s="46">
        <f t="shared" si="105"/>
        <v>247</v>
      </c>
    </row>
    <row r="845" spans="4:10" x14ac:dyDescent="0.25">
      <c r="D845" s="67"/>
      <c r="E845" s="68">
        <v>20</v>
      </c>
      <c r="F845" s="42" t="str">
        <f t="shared" si="112"/>
        <v>43020004</v>
      </c>
      <c r="G845" s="42" t="s">
        <v>124</v>
      </c>
      <c r="H845" s="44">
        <v>269</v>
      </c>
      <c r="I845" s="45">
        <f t="shared" si="110"/>
        <v>1</v>
      </c>
      <c r="J845" s="46">
        <f t="shared" si="105"/>
        <v>269</v>
      </c>
    </row>
    <row r="846" spans="4:10" ht="15.75" thickBot="1" x14ac:dyDescent="0.3">
      <c r="D846" s="69"/>
      <c r="E846" s="48">
        <v>24</v>
      </c>
      <c r="F846" s="48" t="str">
        <f t="shared" si="112"/>
        <v>43024004</v>
      </c>
      <c r="G846" s="48" t="s">
        <v>124</v>
      </c>
      <c r="H846" s="50">
        <v>344</v>
      </c>
      <c r="I846" s="51">
        <f t="shared" si="110"/>
        <v>1</v>
      </c>
      <c r="J846" s="52">
        <f t="shared" si="105"/>
        <v>344</v>
      </c>
    </row>
    <row r="847" spans="4:10" x14ac:dyDescent="0.25">
      <c r="D847" s="70" t="s">
        <v>395</v>
      </c>
      <c r="E847" s="71" t="s">
        <v>129</v>
      </c>
      <c r="F847" s="54" t="str">
        <f>_xlfn.CONCAT("430",E847,"015")</f>
        <v>43008015</v>
      </c>
      <c r="G847" s="54" t="s">
        <v>124</v>
      </c>
      <c r="H847" s="56">
        <v>70</v>
      </c>
      <c r="I847" s="57">
        <f t="shared" si="110"/>
        <v>1</v>
      </c>
      <c r="J847" s="58">
        <f t="shared" si="105"/>
        <v>70</v>
      </c>
    </row>
    <row r="848" spans="4:10" x14ac:dyDescent="0.25">
      <c r="D848" s="67"/>
      <c r="E848" s="68">
        <v>10</v>
      </c>
      <c r="F848" s="42" t="str">
        <f t="shared" ref="F848:F852" si="113">_xlfn.CONCAT("430",E848,"015")</f>
        <v>43010015</v>
      </c>
      <c r="G848" s="42" t="s">
        <v>124</v>
      </c>
      <c r="H848" s="44">
        <v>87</v>
      </c>
      <c r="I848" s="45">
        <f t="shared" si="110"/>
        <v>1</v>
      </c>
      <c r="J848" s="46">
        <f t="shared" si="105"/>
        <v>87</v>
      </c>
    </row>
    <row r="849" spans="4:10" x14ac:dyDescent="0.25">
      <c r="D849" s="67"/>
      <c r="E849" s="68">
        <v>12</v>
      </c>
      <c r="F849" s="42" t="str">
        <f t="shared" si="113"/>
        <v>43012015</v>
      </c>
      <c r="G849" s="42" t="s">
        <v>124</v>
      </c>
      <c r="H849" s="44">
        <v>105</v>
      </c>
      <c r="I849" s="45">
        <f t="shared" si="110"/>
        <v>1</v>
      </c>
      <c r="J849" s="46">
        <f t="shared" si="105"/>
        <v>105</v>
      </c>
    </row>
    <row r="850" spans="4:10" x14ac:dyDescent="0.25">
      <c r="D850" s="67"/>
      <c r="E850" s="42">
        <v>14</v>
      </c>
      <c r="F850" s="42" t="str">
        <f t="shared" si="113"/>
        <v>43014015</v>
      </c>
      <c r="G850" s="42" t="s">
        <v>124</v>
      </c>
      <c r="H850" s="44">
        <v>224</v>
      </c>
      <c r="I850" s="45">
        <f t="shared" si="110"/>
        <v>1</v>
      </c>
      <c r="J850" s="46">
        <f t="shared" si="105"/>
        <v>224</v>
      </c>
    </row>
    <row r="851" spans="4:10" x14ac:dyDescent="0.25">
      <c r="D851" s="67"/>
      <c r="E851" s="42" t="s">
        <v>133</v>
      </c>
      <c r="F851" s="42">
        <v>43014015</v>
      </c>
      <c r="G851" s="42" t="s">
        <v>124</v>
      </c>
      <c r="H851" s="44">
        <v>224</v>
      </c>
      <c r="I851" s="45">
        <f t="shared" si="110"/>
        <v>1</v>
      </c>
      <c r="J851" s="46">
        <f t="shared" si="105"/>
        <v>224</v>
      </c>
    </row>
    <row r="852" spans="4:10" ht="15.75" thickBot="1" x14ac:dyDescent="0.3">
      <c r="D852" s="73"/>
      <c r="E852" s="60">
        <v>16</v>
      </c>
      <c r="F852" s="60" t="str">
        <f t="shared" si="113"/>
        <v>43016015</v>
      </c>
      <c r="G852" s="60" t="s">
        <v>124</v>
      </c>
      <c r="H852" s="62">
        <v>224</v>
      </c>
      <c r="I852" s="63">
        <f t="shared" si="110"/>
        <v>1</v>
      </c>
      <c r="J852" s="64">
        <f t="shared" si="105"/>
        <v>224</v>
      </c>
    </row>
    <row r="853" spans="4:10" ht="15" customHeight="1" x14ac:dyDescent="0.25">
      <c r="D853" s="65" t="s">
        <v>396</v>
      </c>
      <c r="E853" s="66" t="s">
        <v>129</v>
      </c>
      <c r="F853" s="36" t="str">
        <f>_xlfn.CONCAT("430",E853,"014")</f>
        <v>43008014</v>
      </c>
      <c r="G853" s="36" t="s">
        <v>124</v>
      </c>
      <c r="H853" s="38">
        <v>82</v>
      </c>
      <c r="I853" s="39">
        <f t="shared" si="110"/>
        <v>1</v>
      </c>
      <c r="J853" s="40">
        <f t="shared" si="105"/>
        <v>82</v>
      </c>
    </row>
    <row r="854" spans="4:10" x14ac:dyDescent="0.25">
      <c r="D854" s="67"/>
      <c r="E854" s="68">
        <v>10</v>
      </c>
      <c r="F854" s="42" t="str">
        <f t="shared" ref="F854:F863" si="114">_xlfn.CONCAT("430",E854,"014")</f>
        <v>43010014</v>
      </c>
      <c r="G854" s="42" t="s">
        <v>124</v>
      </c>
      <c r="H854" s="44">
        <v>99</v>
      </c>
      <c r="I854" s="45">
        <f t="shared" si="110"/>
        <v>1</v>
      </c>
      <c r="J854" s="46">
        <f t="shared" si="105"/>
        <v>99</v>
      </c>
    </row>
    <row r="855" spans="4:10" x14ac:dyDescent="0.25">
      <c r="D855" s="67"/>
      <c r="E855" s="68">
        <v>12</v>
      </c>
      <c r="F855" s="42" t="str">
        <f t="shared" si="114"/>
        <v>43012014</v>
      </c>
      <c r="G855" s="42" t="s">
        <v>124</v>
      </c>
      <c r="H855" s="44">
        <v>105</v>
      </c>
      <c r="I855" s="45">
        <f t="shared" si="110"/>
        <v>1</v>
      </c>
      <c r="J855" s="46">
        <f t="shared" ref="J855:J886" si="115">H855*I855</f>
        <v>105</v>
      </c>
    </row>
    <row r="856" spans="4:10" x14ac:dyDescent="0.25">
      <c r="D856" s="67"/>
      <c r="E856" s="42">
        <v>14</v>
      </c>
      <c r="F856" s="42" t="str">
        <f t="shared" si="114"/>
        <v>43014014</v>
      </c>
      <c r="G856" s="42" t="s">
        <v>124</v>
      </c>
      <c r="H856" s="44">
        <v>224</v>
      </c>
      <c r="I856" s="45">
        <f t="shared" si="110"/>
        <v>1</v>
      </c>
      <c r="J856" s="46">
        <f t="shared" si="115"/>
        <v>224</v>
      </c>
    </row>
    <row r="857" spans="4:10" x14ac:dyDescent="0.25">
      <c r="D857" s="67"/>
      <c r="E857" s="42" t="s">
        <v>133</v>
      </c>
      <c r="F857" s="42">
        <v>43014014</v>
      </c>
      <c r="G857" s="42" t="s">
        <v>124</v>
      </c>
      <c r="H857" s="44">
        <v>224</v>
      </c>
      <c r="I857" s="45">
        <f t="shared" si="110"/>
        <v>1</v>
      </c>
      <c r="J857" s="46">
        <f t="shared" si="115"/>
        <v>224</v>
      </c>
    </row>
    <row r="858" spans="4:10" x14ac:dyDescent="0.25">
      <c r="D858" s="67"/>
      <c r="E858" s="42">
        <v>16</v>
      </c>
      <c r="F858" s="42" t="str">
        <f t="shared" si="114"/>
        <v>43016014</v>
      </c>
      <c r="G858" s="42" t="s">
        <v>124</v>
      </c>
      <c r="H858" s="44">
        <v>224</v>
      </c>
      <c r="I858" s="45">
        <f t="shared" si="110"/>
        <v>1</v>
      </c>
      <c r="J858" s="46">
        <f t="shared" si="115"/>
        <v>224</v>
      </c>
    </row>
    <row r="859" spans="4:10" x14ac:dyDescent="0.25">
      <c r="D859" s="67"/>
      <c r="E859" s="68">
        <v>18</v>
      </c>
      <c r="F859" s="42" t="str">
        <f t="shared" si="114"/>
        <v>43018014</v>
      </c>
      <c r="G859" s="42" t="s">
        <v>124</v>
      </c>
      <c r="H859" s="44">
        <v>247</v>
      </c>
      <c r="I859" s="45">
        <f t="shared" si="110"/>
        <v>1</v>
      </c>
      <c r="J859" s="46">
        <f t="shared" si="115"/>
        <v>247</v>
      </c>
    </row>
    <row r="860" spans="4:10" x14ac:dyDescent="0.25">
      <c r="D860" s="67"/>
      <c r="E860" s="68">
        <v>20</v>
      </c>
      <c r="F860" s="42" t="str">
        <f t="shared" si="114"/>
        <v>43020014</v>
      </c>
      <c r="G860" s="42" t="s">
        <v>124</v>
      </c>
      <c r="H860" s="44">
        <v>269</v>
      </c>
      <c r="I860" s="45">
        <f t="shared" si="110"/>
        <v>1</v>
      </c>
      <c r="J860" s="46">
        <f t="shared" si="115"/>
        <v>269</v>
      </c>
    </row>
    <row r="861" spans="4:10" x14ac:dyDescent="0.25">
      <c r="D861" s="67"/>
      <c r="E861" s="42">
        <v>24</v>
      </c>
      <c r="F861" s="42" t="str">
        <f t="shared" si="114"/>
        <v>43024014</v>
      </c>
      <c r="G861" s="42" t="s">
        <v>124</v>
      </c>
      <c r="H861" s="44">
        <v>344</v>
      </c>
      <c r="I861" s="45">
        <f t="shared" si="110"/>
        <v>1</v>
      </c>
      <c r="J861" s="46">
        <f t="shared" si="115"/>
        <v>344</v>
      </c>
    </row>
    <row r="862" spans="4:10" x14ac:dyDescent="0.25">
      <c r="D862" s="67"/>
      <c r="E862" s="68">
        <v>30</v>
      </c>
      <c r="F862" s="42" t="str">
        <f t="shared" si="114"/>
        <v>43030014</v>
      </c>
      <c r="G862" s="42" t="s">
        <v>124</v>
      </c>
      <c r="H862" s="44">
        <v>1077</v>
      </c>
      <c r="I862" s="45">
        <f t="shared" si="110"/>
        <v>1</v>
      </c>
      <c r="J862" s="46">
        <f t="shared" si="115"/>
        <v>1077</v>
      </c>
    </row>
    <row r="863" spans="4:10" ht="15.75" thickBot="1" x14ac:dyDescent="0.3">
      <c r="D863" s="69"/>
      <c r="E863" s="48">
        <v>36</v>
      </c>
      <c r="F863" s="48" t="str">
        <f t="shared" si="114"/>
        <v>43036014</v>
      </c>
      <c r="G863" s="48" t="s">
        <v>124</v>
      </c>
      <c r="H863" s="50">
        <v>1242</v>
      </c>
      <c r="I863" s="51">
        <f t="shared" si="110"/>
        <v>1</v>
      </c>
      <c r="J863" s="52">
        <f t="shared" si="115"/>
        <v>1242</v>
      </c>
    </row>
    <row r="864" spans="4:10" x14ac:dyDescent="0.25">
      <c r="D864" s="70" t="s">
        <v>147</v>
      </c>
      <c r="E864" s="71" t="s">
        <v>129</v>
      </c>
      <c r="F864" s="54" t="str">
        <f>_xlfn.CONCAT("425",E864,"015")</f>
        <v>42508015</v>
      </c>
      <c r="G864" s="54" t="s">
        <v>124</v>
      </c>
      <c r="H864" s="56">
        <v>55</v>
      </c>
      <c r="I864" s="57">
        <f t="shared" si="110"/>
        <v>1</v>
      </c>
      <c r="J864" s="58">
        <f t="shared" si="115"/>
        <v>55</v>
      </c>
    </row>
    <row r="865" spans="4:10" x14ac:dyDescent="0.25">
      <c r="D865" s="67"/>
      <c r="E865" s="68">
        <v>10</v>
      </c>
      <c r="F865" s="42" t="str">
        <f t="shared" ref="F865:F867" si="116">_xlfn.CONCAT("425",E865,"015")</f>
        <v>42510015</v>
      </c>
      <c r="G865" s="42" t="s">
        <v>124</v>
      </c>
      <c r="H865" s="44">
        <v>75</v>
      </c>
      <c r="I865" s="45">
        <f t="shared" si="110"/>
        <v>1</v>
      </c>
      <c r="J865" s="46">
        <f t="shared" si="115"/>
        <v>75</v>
      </c>
    </row>
    <row r="866" spans="4:10" x14ac:dyDescent="0.25">
      <c r="D866" s="67"/>
      <c r="E866" s="68">
        <v>12</v>
      </c>
      <c r="F866" s="42" t="str">
        <f t="shared" si="116"/>
        <v>42512015</v>
      </c>
      <c r="G866" s="42" t="s">
        <v>124</v>
      </c>
      <c r="H866" s="44">
        <v>84</v>
      </c>
      <c r="I866" s="45">
        <f t="shared" si="110"/>
        <v>1</v>
      </c>
      <c r="J866" s="46">
        <f t="shared" si="115"/>
        <v>84</v>
      </c>
    </row>
    <row r="867" spans="4:10" x14ac:dyDescent="0.25">
      <c r="D867" s="67"/>
      <c r="E867" s="42">
        <v>14</v>
      </c>
      <c r="F867" s="42" t="str">
        <f t="shared" si="116"/>
        <v>42514015</v>
      </c>
      <c r="G867" s="42" t="s">
        <v>124</v>
      </c>
      <c r="H867" s="44">
        <v>105</v>
      </c>
      <c r="I867" s="45">
        <f t="shared" si="110"/>
        <v>1</v>
      </c>
      <c r="J867" s="46">
        <f t="shared" si="115"/>
        <v>105</v>
      </c>
    </row>
    <row r="868" spans="4:10" ht="15.75" thickBot="1" x14ac:dyDescent="0.3">
      <c r="D868" s="73"/>
      <c r="E868" s="60" t="s">
        <v>133</v>
      </c>
      <c r="F868" s="60">
        <v>42514015</v>
      </c>
      <c r="G868" s="60" t="s">
        <v>124</v>
      </c>
      <c r="H868" s="62">
        <v>105</v>
      </c>
      <c r="I868" s="63">
        <f t="shared" si="110"/>
        <v>1</v>
      </c>
      <c r="J868" s="64">
        <f t="shared" si="115"/>
        <v>105</v>
      </c>
    </row>
    <row r="869" spans="4:10" x14ac:dyDescent="0.25">
      <c r="D869" s="65" t="s">
        <v>148</v>
      </c>
      <c r="E869" s="66" t="s">
        <v>129</v>
      </c>
      <c r="F869" s="36" t="str">
        <f>_xlfn.CONCAT("425",E869,"004")</f>
        <v>42508004</v>
      </c>
      <c r="G869" s="36" t="s">
        <v>124</v>
      </c>
      <c r="H869" s="38">
        <v>73</v>
      </c>
      <c r="I869" s="39">
        <f t="shared" si="110"/>
        <v>1</v>
      </c>
      <c r="J869" s="40">
        <f t="shared" si="115"/>
        <v>73</v>
      </c>
    </row>
    <row r="870" spans="4:10" x14ac:dyDescent="0.25">
      <c r="D870" s="67"/>
      <c r="E870" s="68">
        <v>10</v>
      </c>
      <c r="F870" s="42" t="str">
        <f t="shared" ref="F870:F877" si="117">_xlfn.CONCAT("425",E870,"004")</f>
        <v>42510004</v>
      </c>
      <c r="G870" s="42" t="s">
        <v>124</v>
      </c>
      <c r="H870" s="44">
        <v>83</v>
      </c>
      <c r="I870" s="45">
        <f t="shared" si="110"/>
        <v>1</v>
      </c>
      <c r="J870" s="46">
        <f t="shared" si="115"/>
        <v>83</v>
      </c>
    </row>
    <row r="871" spans="4:10" x14ac:dyDescent="0.25">
      <c r="D871" s="67"/>
      <c r="E871" s="68">
        <v>12</v>
      </c>
      <c r="F871" s="42" t="str">
        <f t="shared" si="117"/>
        <v>42512004</v>
      </c>
      <c r="G871" s="42" t="s">
        <v>124</v>
      </c>
      <c r="H871" s="44">
        <v>90</v>
      </c>
      <c r="I871" s="45">
        <f t="shared" si="110"/>
        <v>1</v>
      </c>
      <c r="J871" s="46">
        <f t="shared" si="115"/>
        <v>90</v>
      </c>
    </row>
    <row r="872" spans="4:10" x14ac:dyDescent="0.25">
      <c r="D872" s="67"/>
      <c r="E872" s="42">
        <v>14</v>
      </c>
      <c r="F872" s="42" t="str">
        <f t="shared" si="117"/>
        <v>42514004</v>
      </c>
      <c r="G872" s="42" t="s">
        <v>124</v>
      </c>
      <c r="H872" s="44">
        <v>128</v>
      </c>
      <c r="I872" s="45">
        <f t="shared" si="110"/>
        <v>1</v>
      </c>
      <c r="J872" s="46">
        <f t="shared" si="115"/>
        <v>128</v>
      </c>
    </row>
    <row r="873" spans="4:10" x14ac:dyDescent="0.25">
      <c r="D873" s="67"/>
      <c r="E873" s="42" t="s">
        <v>133</v>
      </c>
      <c r="F873" s="42">
        <v>42514004</v>
      </c>
      <c r="G873" s="42" t="s">
        <v>124</v>
      </c>
      <c r="H873" s="44">
        <v>128</v>
      </c>
      <c r="I873" s="45">
        <f t="shared" si="110"/>
        <v>1</v>
      </c>
      <c r="J873" s="46">
        <f t="shared" si="115"/>
        <v>128</v>
      </c>
    </row>
    <row r="874" spans="4:10" x14ac:dyDescent="0.25">
      <c r="D874" s="67"/>
      <c r="E874" s="68">
        <v>16</v>
      </c>
      <c r="F874" s="42" t="str">
        <f t="shared" si="117"/>
        <v>42516004</v>
      </c>
      <c r="G874" s="42" t="s">
        <v>124</v>
      </c>
      <c r="H874" s="44">
        <v>135</v>
      </c>
      <c r="I874" s="45">
        <f t="shared" si="110"/>
        <v>1</v>
      </c>
      <c r="J874" s="46">
        <f t="shared" si="115"/>
        <v>135</v>
      </c>
    </row>
    <row r="875" spans="4:10" x14ac:dyDescent="0.25">
      <c r="D875" s="67"/>
      <c r="E875" s="68">
        <v>18</v>
      </c>
      <c r="F875" s="42" t="str">
        <f t="shared" si="117"/>
        <v>42518004</v>
      </c>
      <c r="G875" s="42" t="s">
        <v>124</v>
      </c>
      <c r="H875" s="44">
        <v>229</v>
      </c>
      <c r="I875" s="45">
        <f t="shared" si="110"/>
        <v>1</v>
      </c>
      <c r="J875" s="46">
        <f t="shared" si="115"/>
        <v>229</v>
      </c>
    </row>
    <row r="876" spans="4:10" x14ac:dyDescent="0.25">
      <c r="D876" s="67"/>
      <c r="E876" s="42">
        <v>20</v>
      </c>
      <c r="F876" s="42" t="str">
        <f t="shared" si="117"/>
        <v>42520004</v>
      </c>
      <c r="G876" s="42" t="s">
        <v>124</v>
      </c>
      <c r="H876" s="44">
        <v>229</v>
      </c>
      <c r="I876" s="45">
        <f t="shared" si="110"/>
        <v>1</v>
      </c>
      <c r="J876" s="46">
        <f t="shared" si="115"/>
        <v>229</v>
      </c>
    </row>
    <row r="877" spans="4:10" ht="15.75" thickBot="1" x14ac:dyDescent="0.3">
      <c r="D877" s="69"/>
      <c r="E877" s="48">
        <v>24</v>
      </c>
      <c r="F877" s="48" t="str">
        <f t="shared" si="117"/>
        <v>42524004</v>
      </c>
      <c r="G877" s="48" t="s">
        <v>124</v>
      </c>
      <c r="H877" s="50">
        <v>281</v>
      </c>
      <c r="I877" s="51">
        <f t="shared" si="110"/>
        <v>1</v>
      </c>
      <c r="J877" s="52">
        <f t="shared" si="115"/>
        <v>281</v>
      </c>
    </row>
    <row r="878" spans="4:10" x14ac:dyDescent="0.25">
      <c r="D878" s="70" t="s">
        <v>149</v>
      </c>
      <c r="E878" s="71" t="s">
        <v>129</v>
      </c>
      <c r="F878" s="54" t="str">
        <f>_xlfn.CONCAT("425",E878,"014")</f>
        <v>42508014</v>
      </c>
      <c r="G878" s="54" t="s">
        <v>124</v>
      </c>
      <c r="H878" s="56">
        <v>77</v>
      </c>
      <c r="I878" s="57">
        <f t="shared" si="110"/>
        <v>1</v>
      </c>
      <c r="J878" s="58">
        <f t="shared" si="115"/>
        <v>77</v>
      </c>
    </row>
    <row r="879" spans="4:10" x14ac:dyDescent="0.25">
      <c r="D879" s="67"/>
      <c r="E879" s="68">
        <v>10</v>
      </c>
      <c r="F879" s="42" t="str">
        <f t="shared" ref="F879:F886" si="118">_xlfn.CONCAT("425",E879,"014")</f>
        <v>42510014</v>
      </c>
      <c r="G879" s="42" t="s">
        <v>124</v>
      </c>
      <c r="H879" s="44">
        <v>87</v>
      </c>
      <c r="I879" s="45">
        <f t="shared" si="110"/>
        <v>1</v>
      </c>
      <c r="J879" s="46">
        <f t="shared" si="115"/>
        <v>87</v>
      </c>
    </row>
    <row r="880" spans="4:10" x14ac:dyDescent="0.25">
      <c r="D880" s="67"/>
      <c r="E880" s="68">
        <v>12</v>
      </c>
      <c r="F880" s="42" t="str">
        <f t="shared" si="118"/>
        <v>42512014</v>
      </c>
      <c r="G880" s="42" t="s">
        <v>124</v>
      </c>
      <c r="H880" s="44">
        <v>95</v>
      </c>
      <c r="I880" s="45">
        <f t="shared" si="110"/>
        <v>1</v>
      </c>
      <c r="J880" s="46">
        <f t="shared" si="115"/>
        <v>95</v>
      </c>
    </row>
    <row r="881" spans="4:10" x14ac:dyDescent="0.25">
      <c r="D881" s="67"/>
      <c r="E881" s="42">
        <v>14</v>
      </c>
      <c r="F881" s="42" t="str">
        <f t="shared" si="118"/>
        <v>42514014</v>
      </c>
      <c r="G881" s="42" t="s">
        <v>124</v>
      </c>
      <c r="H881" s="44">
        <v>135</v>
      </c>
      <c r="I881" s="45">
        <f t="shared" si="110"/>
        <v>1</v>
      </c>
      <c r="J881" s="46">
        <f t="shared" si="115"/>
        <v>135</v>
      </c>
    </row>
    <row r="882" spans="4:10" x14ac:dyDescent="0.25">
      <c r="D882" s="67"/>
      <c r="E882" s="42" t="s">
        <v>133</v>
      </c>
      <c r="F882" s="42">
        <v>42514014</v>
      </c>
      <c r="G882" s="42" t="s">
        <v>124</v>
      </c>
      <c r="H882" s="44">
        <v>135</v>
      </c>
      <c r="I882" s="45">
        <f t="shared" si="110"/>
        <v>1</v>
      </c>
      <c r="J882" s="46">
        <f t="shared" si="115"/>
        <v>135</v>
      </c>
    </row>
    <row r="883" spans="4:10" x14ac:dyDescent="0.25">
      <c r="D883" s="67"/>
      <c r="E883" s="68">
        <v>16</v>
      </c>
      <c r="F883" s="42" t="str">
        <f t="shared" si="118"/>
        <v>42516014</v>
      </c>
      <c r="G883" s="42" t="s">
        <v>124</v>
      </c>
      <c r="H883" s="44">
        <v>135</v>
      </c>
      <c r="I883" s="45">
        <f t="shared" ref="I883:I946" si="119">$E$21</f>
        <v>1</v>
      </c>
      <c r="J883" s="46">
        <f t="shared" si="115"/>
        <v>135</v>
      </c>
    </row>
    <row r="884" spans="4:10" x14ac:dyDescent="0.25">
      <c r="D884" s="67"/>
      <c r="E884" s="68">
        <v>18</v>
      </c>
      <c r="F884" s="42" t="str">
        <f t="shared" si="118"/>
        <v>42518014</v>
      </c>
      <c r="G884" s="42" t="s">
        <v>124</v>
      </c>
      <c r="H884" s="44">
        <v>229</v>
      </c>
      <c r="I884" s="45">
        <f t="shared" si="119"/>
        <v>1</v>
      </c>
      <c r="J884" s="46">
        <f t="shared" si="115"/>
        <v>229</v>
      </c>
    </row>
    <row r="885" spans="4:10" x14ac:dyDescent="0.25">
      <c r="D885" s="67"/>
      <c r="E885" s="42">
        <v>20</v>
      </c>
      <c r="F885" s="42" t="str">
        <f t="shared" si="118"/>
        <v>42520014</v>
      </c>
      <c r="G885" s="42" t="s">
        <v>124</v>
      </c>
      <c r="H885" s="44">
        <v>229</v>
      </c>
      <c r="I885" s="45">
        <f t="shared" si="119"/>
        <v>1</v>
      </c>
      <c r="J885" s="46">
        <f t="shared" si="115"/>
        <v>229</v>
      </c>
    </row>
    <row r="886" spans="4:10" x14ac:dyDescent="0.25">
      <c r="D886" s="67"/>
      <c r="E886" s="42">
        <v>24</v>
      </c>
      <c r="F886" s="42" t="str">
        <f t="shared" si="118"/>
        <v>42524014</v>
      </c>
      <c r="G886" s="42" t="s">
        <v>124</v>
      </c>
      <c r="H886" s="44">
        <v>281</v>
      </c>
      <c r="I886" s="45">
        <f t="shared" si="119"/>
        <v>1</v>
      </c>
      <c r="J886" s="46">
        <f t="shared" si="115"/>
        <v>281</v>
      </c>
    </row>
    <row r="887" spans="4:10" x14ac:dyDescent="0.25">
      <c r="D887" s="67"/>
      <c r="E887" s="42">
        <v>30</v>
      </c>
      <c r="F887" s="44" t="s">
        <v>134</v>
      </c>
      <c r="G887" s="42" t="s">
        <v>124</v>
      </c>
      <c r="H887" s="44" t="s">
        <v>134</v>
      </c>
      <c r="I887" s="45">
        <f t="shared" si="119"/>
        <v>1</v>
      </c>
      <c r="J887" s="46" t="s">
        <v>134</v>
      </c>
    </row>
    <row r="888" spans="4:10" ht="15.75" thickBot="1" x14ac:dyDescent="0.3">
      <c r="D888" s="73"/>
      <c r="E888" s="60">
        <v>36</v>
      </c>
      <c r="F888" s="62" t="s">
        <v>134</v>
      </c>
      <c r="G888" s="60" t="s">
        <v>124</v>
      </c>
      <c r="H888" s="62" t="s">
        <v>134</v>
      </c>
      <c r="I888" s="63">
        <f t="shared" si="119"/>
        <v>1</v>
      </c>
      <c r="J888" s="64" t="s">
        <v>134</v>
      </c>
    </row>
    <row r="889" spans="4:10" x14ac:dyDescent="0.25">
      <c r="D889" s="65" t="s">
        <v>397</v>
      </c>
      <c r="E889" s="66" t="s">
        <v>129</v>
      </c>
      <c r="F889" s="36">
        <v>50005007</v>
      </c>
      <c r="G889" s="36" t="s">
        <v>124</v>
      </c>
      <c r="H889" s="38">
        <v>17</v>
      </c>
      <c r="I889" s="39">
        <f t="shared" si="119"/>
        <v>1</v>
      </c>
      <c r="J889" s="40">
        <f t="shared" ref="J889:J898" si="120">H889*I889</f>
        <v>17</v>
      </c>
    </row>
    <row r="890" spans="4:10" x14ac:dyDescent="0.25">
      <c r="D890" s="67"/>
      <c r="E890" s="68">
        <v>10</v>
      </c>
      <c r="F890" s="42">
        <v>50005007</v>
      </c>
      <c r="G890" s="42" t="s">
        <v>124</v>
      </c>
      <c r="H890" s="44">
        <v>17</v>
      </c>
      <c r="I890" s="45">
        <f t="shared" si="119"/>
        <v>1</v>
      </c>
      <c r="J890" s="46">
        <f t="shared" si="120"/>
        <v>17</v>
      </c>
    </row>
    <row r="891" spans="4:10" x14ac:dyDescent="0.25">
      <c r="D891" s="67"/>
      <c r="E891" s="68">
        <v>12</v>
      </c>
      <c r="F891" s="42">
        <v>50005007</v>
      </c>
      <c r="G891" s="42" t="s">
        <v>124</v>
      </c>
      <c r="H891" s="44">
        <v>17</v>
      </c>
      <c r="I891" s="45">
        <f t="shared" si="119"/>
        <v>1</v>
      </c>
      <c r="J891" s="46">
        <f t="shared" si="120"/>
        <v>17</v>
      </c>
    </row>
    <row r="892" spans="4:10" x14ac:dyDescent="0.25">
      <c r="D892" s="67"/>
      <c r="E892" s="42">
        <v>14</v>
      </c>
      <c r="F892" s="42">
        <v>50005008</v>
      </c>
      <c r="G892" s="42" t="s">
        <v>124</v>
      </c>
      <c r="H892" s="44">
        <v>36</v>
      </c>
      <c r="I892" s="45">
        <f t="shared" si="119"/>
        <v>1</v>
      </c>
      <c r="J892" s="46">
        <f t="shared" si="120"/>
        <v>36</v>
      </c>
    </row>
    <row r="893" spans="4:10" x14ac:dyDescent="0.25">
      <c r="D893" s="67"/>
      <c r="E893" s="42" t="s">
        <v>133</v>
      </c>
      <c r="F893" s="42">
        <v>50005008</v>
      </c>
      <c r="G893" s="42" t="s">
        <v>124</v>
      </c>
      <c r="H893" s="44">
        <v>36</v>
      </c>
      <c r="I893" s="45">
        <f t="shared" si="119"/>
        <v>1</v>
      </c>
      <c r="J893" s="46">
        <f t="shared" si="120"/>
        <v>36</v>
      </c>
    </row>
    <row r="894" spans="4:10" x14ac:dyDescent="0.25">
      <c r="D894" s="67"/>
      <c r="E894" s="68">
        <v>16</v>
      </c>
      <c r="F894" s="42">
        <v>50005006</v>
      </c>
      <c r="G894" s="42" t="s">
        <v>124</v>
      </c>
      <c r="H894" s="44">
        <v>17</v>
      </c>
      <c r="I894" s="45">
        <f t="shared" si="119"/>
        <v>1</v>
      </c>
      <c r="J894" s="46">
        <f t="shared" si="120"/>
        <v>17</v>
      </c>
    </row>
    <row r="895" spans="4:10" x14ac:dyDescent="0.25">
      <c r="D895" s="67"/>
      <c r="E895" s="68">
        <v>18</v>
      </c>
      <c r="F895" s="42">
        <v>50005007</v>
      </c>
      <c r="G895" s="42" t="s">
        <v>124</v>
      </c>
      <c r="H895" s="44">
        <v>17</v>
      </c>
      <c r="I895" s="45">
        <f t="shared" si="119"/>
        <v>1</v>
      </c>
      <c r="J895" s="46">
        <f t="shared" si="120"/>
        <v>17</v>
      </c>
    </row>
    <row r="896" spans="4:10" x14ac:dyDescent="0.25">
      <c r="D896" s="67"/>
      <c r="E896" s="42">
        <v>20</v>
      </c>
      <c r="F896" s="42">
        <v>50005007</v>
      </c>
      <c r="G896" s="42" t="s">
        <v>124</v>
      </c>
      <c r="H896" s="44">
        <v>17</v>
      </c>
      <c r="I896" s="45">
        <f t="shared" si="119"/>
        <v>1</v>
      </c>
      <c r="J896" s="46">
        <f t="shared" si="120"/>
        <v>17</v>
      </c>
    </row>
    <row r="897" spans="4:10" x14ac:dyDescent="0.25">
      <c r="D897" s="67"/>
      <c r="E897" s="42">
        <v>24</v>
      </c>
      <c r="F897" s="42">
        <v>50005008</v>
      </c>
      <c r="G897" s="42" t="s">
        <v>124</v>
      </c>
      <c r="H897" s="44">
        <v>36</v>
      </c>
      <c r="I897" s="45">
        <f t="shared" si="119"/>
        <v>1</v>
      </c>
      <c r="J897" s="46">
        <f t="shared" si="120"/>
        <v>36</v>
      </c>
    </row>
    <row r="898" spans="4:10" x14ac:dyDescent="0.25">
      <c r="D898" s="67"/>
      <c r="E898" s="42">
        <v>30</v>
      </c>
      <c r="F898" s="118">
        <v>50005008</v>
      </c>
      <c r="G898" s="42" t="s">
        <v>124</v>
      </c>
      <c r="H898" s="44">
        <v>36</v>
      </c>
      <c r="I898" s="45">
        <f t="shared" si="119"/>
        <v>1</v>
      </c>
      <c r="J898" s="46">
        <f t="shared" si="120"/>
        <v>36</v>
      </c>
    </row>
    <row r="899" spans="4:10" ht="15.75" thickBot="1" x14ac:dyDescent="0.3">
      <c r="D899" s="69"/>
      <c r="E899" s="48">
        <v>36</v>
      </c>
      <c r="F899" s="50" t="s">
        <v>134</v>
      </c>
      <c r="G899" s="48" t="s">
        <v>124</v>
      </c>
      <c r="H899" s="50" t="s">
        <v>134</v>
      </c>
      <c r="I899" s="51">
        <f t="shared" si="119"/>
        <v>1</v>
      </c>
      <c r="J899" s="52" t="s">
        <v>134</v>
      </c>
    </row>
    <row r="900" spans="4:10" x14ac:dyDescent="0.25">
      <c r="D900" s="70" t="s">
        <v>333</v>
      </c>
      <c r="E900" s="71" t="s">
        <v>129</v>
      </c>
      <c r="F900" s="54">
        <v>80208009</v>
      </c>
      <c r="G900" s="54" t="s">
        <v>124</v>
      </c>
      <c r="H900" s="56">
        <v>13</v>
      </c>
      <c r="I900" s="57">
        <f t="shared" si="119"/>
        <v>1</v>
      </c>
      <c r="J900" s="58">
        <f t="shared" ref="J900:J930" si="121">H900*I900</f>
        <v>13</v>
      </c>
    </row>
    <row r="901" spans="4:10" x14ac:dyDescent="0.25">
      <c r="D901" s="67"/>
      <c r="E901" s="68">
        <v>10</v>
      </c>
      <c r="F901" s="42">
        <v>80208002</v>
      </c>
      <c r="G901" s="42" t="s">
        <v>124</v>
      </c>
      <c r="H901" s="44">
        <v>13</v>
      </c>
      <c r="I901" s="45">
        <f t="shared" si="119"/>
        <v>1</v>
      </c>
      <c r="J901" s="46">
        <f t="shared" si="121"/>
        <v>13</v>
      </c>
    </row>
    <row r="902" spans="4:10" x14ac:dyDescent="0.25">
      <c r="D902" s="67"/>
      <c r="E902" s="68">
        <v>12</v>
      </c>
      <c r="F902" s="42">
        <v>80209001</v>
      </c>
      <c r="G902" s="42" t="s">
        <v>124</v>
      </c>
      <c r="H902" s="44">
        <v>13</v>
      </c>
      <c r="I902" s="45">
        <f t="shared" si="119"/>
        <v>1</v>
      </c>
      <c r="J902" s="46">
        <f t="shared" si="121"/>
        <v>13</v>
      </c>
    </row>
    <row r="903" spans="4:10" x14ac:dyDescent="0.25">
      <c r="D903" s="67"/>
      <c r="E903" s="42">
        <v>14</v>
      </c>
      <c r="F903" s="42">
        <v>80210001</v>
      </c>
      <c r="G903" s="42" t="s">
        <v>124</v>
      </c>
      <c r="H903" s="44">
        <v>13</v>
      </c>
      <c r="I903" s="45">
        <f t="shared" si="119"/>
        <v>1</v>
      </c>
      <c r="J903" s="46">
        <f t="shared" si="121"/>
        <v>13</v>
      </c>
    </row>
    <row r="904" spans="4:10" x14ac:dyDescent="0.25">
      <c r="D904" s="67"/>
      <c r="E904" s="42" t="s">
        <v>133</v>
      </c>
      <c r="F904" s="42">
        <v>80210001</v>
      </c>
      <c r="G904" s="42" t="s">
        <v>124</v>
      </c>
      <c r="H904" s="44">
        <v>13</v>
      </c>
      <c r="I904" s="45">
        <f t="shared" si="119"/>
        <v>1</v>
      </c>
      <c r="J904" s="46">
        <f t="shared" si="121"/>
        <v>13</v>
      </c>
    </row>
    <row r="905" spans="4:10" x14ac:dyDescent="0.25">
      <c r="D905" s="67"/>
      <c r="E905" s="68">
        <v>16</v>
      </c>
      <c r="F905" s="42">
        <v>80210001</v>
      </c>
      <c r="G905" s="42" t="s">
        <v>124</v>
      </c>
      <c r="H905" s="44">
        <v>13</v>
      </c>
      <c r="I905" s="45">
        <f t="shared" si="119"/>
        <v>1</v>
      </c>
      <c r="J905" s="46">
        <f t="shared" si="121"/>
        <v>13</v>
      </c>
    </row>
    <row r="906" spans="4:10" x14ac:dyDescent="0.25">
      <c r="D906" s="67"/>
      <c r="E906" s="68">
        <v>18</v>
      </c>
      <c r="F906" s="42">
        <v>80210001</v>
      </c>
      <c r="G906" s="42" t="s">
        <v>124</v>
      </c>
      <c r="H906" s="44">
        <v>13</v>
      </c>
      <c r="I906" s="45">
        <f t="shared" si="119"/>
        <v>1</v>
      </c>
      <c r="J906" s="46">
        <f t="shared" si="121"/>
        <v>13</v>
      </c>
    </row>
    <row r="907" spans="4:10" x14ac:dyDescent="0.25">
      <c r="D907" s="67"/>
      <c r="E907" s="42">
        <v>20</v>
      </c>
      <c r="F907" s="42">
        <v>80210001</v>
      </c>
      <c r="G907" s="42" t="s">
        <v>124</v>
      </c>
      <c r="H907" s="44">
        <v>13</v>
      </c>
      <c r="I907" s="45">
        <f t="shared" si="119"/>
        <v>1</v>
      </c>
      <c r="J907" s="46">
        <f t="shared" si="121"/>
        <v>13</v>
      </c>
    </row>
    <row r="908" spans="4:10" x14ac:dyDescent="0.25">
      <c r="D908" s="67"/>
      <c r="E908" s="42">
        <v>24</v>
      </c>
      <c r="F908" s="42">
        <v>80210001</v>
      </c>
      <c r="G908" s="42" t="s">
        <v>124</v>
      </c>
      <c r="H908" s="44">
        <v>13</v>
      </c>
      <c r="I908" s="45">
        <f t="shared" si="119"/>
        <v>1</v>
      </c>
      <c r="J908" s="46">
        <f t="shared" si="121"/>
        <v>13</v>
      </c>
    </row>
    <row r="909" spans="4:10" x14ac:dyDescent="0.25">
      <c r="D909" s="67"/>
      <c r="E909" s="42">
        <v>30</v>
      </c>
      <c r="F909" s="42">
        <v>80210001</v>
      </c>
      <c r="G909" s="42" t="s">
        <v>124</v>
      </c>
      <c r="H909" s="44">
        <v>13</v>
      </c>
      <c r="I909" s="45">
        <f t="shared" si="119"/>
        <v>1</v>
      </c>
      <c r="J909" s="46">
        <f t="shared" si="121"/>
        <v>13</v>
      </c>
    </row>
    <row r="910" spans="4:10" ht="15.75" thickBot="1" x14ac:dyDescent="0.3">
      <c r="D910" s="73"/>
      <c r="E910" s="60">
        <v>36</v>
      </c>
      <c r="F910" s="60">
        <v>80210001</v>
      </c>
      <c r="G910" s="60" t="s">
        <v>124</v>
      </c>
      <c r="H910" s="62">
        <v>13</v>
      </c>
      <c r="I910" s="63">
        <f t="shared" si="119"/>
        <v>1</v>
      </c>
      <c r="J910" s="64">
        <f t="shared" si="121"/>
        <v>13</v>
      </c>
    </row>
    <row r="911" spans="4:10" x14ac:dyDescent="0.25">
      <c r="D911" s="65" t="s">
        <v>334</v>
      </c>
      <c r="E911" s="66" t="s">
        <v>129</v>
      </c>
      <c r="F911" s="36" t="str">
        <f>_xlfn.CONCAT("802",E911,"010")</f>
        <v>80208010</v>
      </c>
      <c r="G911" s="36" t="s">
        <v>124</v>
      </c>
      <c r="H911" s="38">
        <v>13</v>
      </c>
      <c r="I911" s="39">
        <f t="shared" si="119"/>
        <v>1</v>
      </c>
      <c r="J911" s="40">
        <f t="shared" si="121"/>
        <v>13</v>
      </c>
    </row>
    <row r="912" spans="4:10" x14ac:dyDescent="0.25">
      <c r="D912" s="67"/>
      <c r="E912" s="68">
        <v>10</v>
      </c>
      <c r="F912" s="42">
        <v>80208012</v>
      </c>
      <c r="G912" s="42" t="s">
        <v>124</v>
      </c>
      <c r="H912" s="44">
        <v>13</v>
      </c>
      <c r="I912" s="45">
        <f t="shared" si="119"/>
        <v>1</v>
      </c>
      <c r="J912" s="46">
        <f t="shared" si="121"/>
        <v>13</v>
      </c>
    </row>
    <row r="913" spans="4:10" x14ac:dyDescent="0.25">
      <c r="D913" s="67"/>
      <c r="E913" s="68">
        <v>12</v>
      </c>
      <c r="F913" s="42">
        <v>80209010</v>
      </c>
      <c r="G913" s="42" t="s">
        <v>124</v>
      </c>
      <c r="H913" s="44">
        <v>13</v>
      </c>
      <c r="I913" s="45">
        <f t="shared" si="119"/>
        <v>1</v>
      </c>
      <c r="J913" s="46">
        <f t="shared" si="121"/>
        <v>13</v>
      </c>
    </row>
    <row r="914" spans="4:10" x14ac:dyDescent="0.25">
      <c r="D914" s="67"/>
      <c r="E914" s="42">
        <v>14</v>
      </c>
      <c r="F914" s="42">
        <v>80210010</v>
      </c>
      <c r="G914" s="42" t="s">
        <v>124</v>
      </c>
      <c r="H914" s="44">
        <v>13</v>
      </c>
      <c r="I914" s="45">
        <f t="shared" si="119"/>
        <v>1</v>
      </c>
      <c r="J914" s="46">
        <f t="shared" si="121"/>
        <v>13</v>
      </c>
    </row>
    <row r="915" spans="4:10" x14ac:dyDescent="0.25">
      <c r="D915" s="67"/>
      <c r="E915" s="42" t="s">
        <v>133</v>
      </c>
      <c r="F915" s="42">
        <v>80210010</v>
      </c>
      <c r="G915" s="42" t="s">
        <v>124</v>
      </c>
      <c r="H915" s="44">
        <v>13</v>
      </c>
      <c r="I915" s="45">
        <f t="shared" si="119"/>
        <v>1</v>
      </c>
      <c r="J915" s="46">
        <f t="shared" si="121"/>
        <v>13</v>
      </c>
    </row>
    <row r="916" spans="4:10" x14ac:dyDescent="0.25">
      <c r="D916" s="67"/>
      <c r="E916" s="68">
        <v>16</v>
      </c>
      <c r="F916" s="42">
        <v>80210010</v>
      </c>
      <c r="G916" s="42" t="s">
        <v>124</v>
      </c>
      <c r="H916" s="44">
        <v>13</v>
      </c>
      <c r="I916" s="45">
        <f t="shared" si="119"/>
        <v>1</v>
      </c>
      <c r="J916" s="46">
        <f t="shared" si="121"/>
        <v>13</v>
      </c>
    </row>
    <row r="917" spans="4:10" x14ac:dyDescent="0.25">
      <c r="D917" s="67"/>
      <c r="E917" s="68">
        <v>18</v>
      </c>
      <c r="F917" s="42">
        <v>80210010</v>
      </c>
      <c r="G917" s="42" t="s">
        <v>124</v>
      </c>
      <c r="H917" s="44">
        <v>13</v>
      </c>
      <c r="I917" s="45">
        <f t="shared" si="119"/>
        <v>1</v>
      </c>
      <c r="J917" s="46">
        <f t="shared" si="121"/>
        <v>13</v>
      </c>
    </row>
    <row r="918" spans="4:10" x14ac:dyDescent="0.25">
      <c r="D918" s="67"/>
      <c r="E918" s="42">
        <v>20</v>
      </c>
      <c r="F918" s="42">
        <v>80210010</v>
      </c>
      <c r="G918" s="42" t="s">
        <v>124</v>
      </c>
      <c r="H918" s="44">
        <v>13</v>
      </c>
      <c r="I918" s="45">
        <f t="shared" si="119"/>
        <v>1</v>
      </c>
      <c r="J918" s="46">
        <f t="shared" si="121"/>
        <v>13</v>
      </c>
    </row>
    <row r="919" spans="4:10" x14ac:dyDescent="0.25">
      <c r="D919" s="67"/>
      <c r="E919" s="42">
        <v>24</v>
      </c>
      <c r="F919" s="42">
        <v>80210010</v>
      </c>
      <c r="G919" s="42" t="s">
        <v>124</v>
      </c>
      <c r="H919" s="44">
        <v>13</v>
      </c>
      <c r="I919" s="45">
        <f t="shared" si="119"/>
        <v>1</v>
      </c>
      <c r="J919" s="46">
        <f t="shared" si="121"/>
        <v>13</v>
      </c>
    </row>
    <row r="920" spans="4:10" x14ac:dyDescent="0.25">
      <c r="D920" s="67"/>
      <c r="E920" s="42">
        <v>30</v>
      </c>
      <c r="F920" s="42">
        <v>1015868</v>
      </c>
      <c r="G920" s="42" t="s">
        <v>124</v>
      </c>
      <c r="H920" s="44">
        <v>13</v>
      </c>
      <c r="I920" s="45">
        <f t="shared" si="119"/>
        <v>1</v>
      </c>
      <c r="J920" s="46">
        <f t="shared" si="121"/>
        <v>13</v>
      </c>
    </row>
    <row r="921" spans="4:10" ht="15.75" thickBot="1" x14ac:dyDescent="0.3">
      <c r="D921" s="69"/>
      <c r="E921" s="48">
        <v>36</v>
      </c>
      <c r="F921" s="48">
        <v>1015868</v>
      </c>
      <c r="G921" s="48" t="s">
        <v>124</v>
      </c>
      <c r="H921" s="50">
        <v>13</v>
      </c>
      <c r="I921" s="51">
        <f t="shared" si="119"/>
        <v>1</v>
      </c>
      <c r="J921" s="52">
        <f t="shared" si="121"/>
        <v>13</v>
      </c>
    </row>
    <row r="922" spans="4:10" x14ac:dyDescent="0.25">
      <c r="D922" s="70" t="s">
        <v>152</v>
      </c>
      <c r="E922" s="71" t="s">
        <v>129</v>
      </c>
      <c r="F922" s="54">
        <v>81808010</v>
      </c>
      <c r="G922" s="54" t="s">
        <v>124</v>
      </c>
      <c r="H922" s="56">
        <v>8</v>
      </c>
      <c r="I922" s="57">
        <f t="shared" si="119"/>
        <v>1</v>
      </c>
      <c r="J922" s="58">
        <f t="shared" si="121"/>
        <v>8</v>
      </c>
    </row>
    <row r="923" spans="4:10" x14ac:dyDescent="0.25">
      <c r="D923" s="67"/>
      <c r="E923" s="68">
        <v>10</v>
      </c>
      <c r="F923" s="42">
        <v>81810010</v>
      </c>
      <c r="G923" s="42" t="s">
        <v>124</v>
      </c>
      <c r="H923" s="44">
        <v>14</v>
      </c>
      <c r="I923" s="45">
        <f t="shared" si="119"/>
        <v>1</v>
      </c>
      <c r="J923" s="46">
        <f t="shared" si="121"/>
        <v>14</v>
      </c>
    </row>
    <row r="924" spans="4:10" x14ac:dyDescent="0.25">
      <c r="D924" s="67"/>
      <c r="E924" s="68">
        <v>12</v>
      </c>
      <c r="F924" s="42">
        <v>81811010</v>
      </c>
      <c r="G924" s="42" t="s">
        <v>124</v>
      </c>
      <c r="H924" s="44">
        <v>14</v>
      </c>
      <c r="I924" s="45">
        <f t="shared" si="119"/>
        <v>1</v>
      </c>
      <c r="J924" s="46">
        <f t="shared" si="121"/>
        <v>14</v>
      </c>
    </row>
    <row r="925" spans="4:10" x14ac:dyDescent="0.25">
      <c r="D925" s="67"/>
      <c r="E925" s="42">
        <v>14</v>
      </c>
      <c r="F925" s="42">
        <v>81812010</v>
      </c>
      <c r="G925" s="42" t="s">
        <v>124</v>
      </c>
      <c r="H925" s="44">
        <v>14</v>
      </c>
      <c r="I925" s="45">
        <f t="shared" si="119"/>
        <v>1</v>
      </c>
      <c r="J925" s="46">
        <f t="shared" si="121"/>
        <v>14</v>
      </c>
    </row>
    <row r="926" spans="4:10" x14ac:dyDescent="0.25">
      <c r="D926" s="67"/>
      <c r="E926" s="42" t="s">
        <v>133</v>
      </c>
      <c r="F926" s="42">
        <v>81812010</v>
      </c>
      <c r="G926" s="42" t="s">
        <v>124</v>
      </c>
      <c r="H926" s="44">
        <v>14</v>
      </c>
      <c r="I926" s="45">
        <f t="shared" si="119"/>
        <v>1</v>
      </c>
      <c r="J926" s="46">
        <f t="shared" si="121"/>
        <v>14</v>
      </c>
    </row>
    <row r="927" spans="4:10" x14ac:dyDescent="0.25">
      <c r="D927" s="67"/>
      <c r="E927" s="68">
        <v>16</v>
      </c>
      <c r="F927" s="42">
        <v>81812010</v>
      </c>
      <c r="G927" s="42" t="s">
        <v>124</v>
      </c>
      <c r="H927" s="44">
        <v>14</v>
      </c>
      <c r="I927" s="45">
        <f t="shared" si="119"/>
        <v>1</v>
      </c>
      <c r="J927" s="46">
        <f t="shared" si="121"/>
        <v>14</v>
      </c>
    </row>
    <row r="928" spans="4:10" x14ac:dyDescent="0.25">
      <c r="D928" s="67"/>
      <c r="E928" s="68">
        <v>18</v>
      </c>
      <c r="F928" s="42">
        <v>81812010</v>
      </c>
      <c r="G928" s="42" t="s">
        <v>124</v>
      </c>
      <c r="H928" s="44">
        <v>14</v>
      </c>
      <c r="I928" s="45">
        <f t="shared" si="119"/>
        <v>1</v>
      </c>
      <c r="J928" s="46">
        <f t="shared" si="121"/>
        <v>14</v>
      </c>
    </row>
    <row r="929" spans="4:10" x14ac:dyDescent="0.25">
      <c r="D929" s="67"/>
      <c r="E929" s="42">
        <v>20</v>
      </c>
      <c r="F929" s="42">
        <v>81812010</v>
      </c>
      <c r="G929" s="42" t="s">
        <v>124</v>
      </c>
      <c r="H929" s="44">
        <v>14</v>
      </c>
      <c r="I929" s="45">
        <f t="shared" si="119"/>
        <v>1</v>
      </c>
      <c r="J929" s="46">
        <f t="shared" si="121"/>
        <v>14</v>
      </c>
    </row>
    <row r="930" spans="4:10" x14ac:dyDescent="0.25">
      <c r="D930" s="67"/>
      <c r="E930" s="42">
        <v>24</v>
      </c>
      <c r="F930" s="42">
        <v>81812010</v>
      </c>
      <c r="G930" s="42" t="s">
        <v>124</v>
      </c>
      <c r="H930" s="44">
        <v>14</v>
      </c>
      <c r="I930" s="45">
        <f t="shared" si="119"/>
        <v>1</v>
      </c>
      <c r="J930" s="46">
        <f t="shared" si="121"/>
        <v>14</v>
      </c>
    </row>
    <row r="931" spans="4:10" x14ac:dyDescent="0.25">
      <c r="D931" s="67"/>
      <c r="E931" s="42">
        <v>30</v>
      </c>
      <c r="F931" s="42" t="s">
        <v>134</v>
      </c>
      <c r="G931" s="42" t="s">
        <v>124</v>
      </c>
      <c r="H931" s="42" t="s">
        <v>134</v>
      </c>
      <c r="I931" s="45">
        <f t="shared" si="119"/>
        <v>1</v>
      </c>
      <c r="J931" s="72" t="s">
        <v>134</v>
      </c>
    </row>
    <row r="932" spans="4:10" ht="15.75" thickBot="1" x14ac:dyDescent="0.3">
      <c r="D932" s="73"/>
      <c r="E932" s="60">
        <v>36</v>
      </c>
      <c r="F932" s="60" t="s">
        <v>134</v>
      </c>
      <c r="G932" s="60" t="s">
        <v>124</v>
      </c>
      <c r="H932" s="60" t="s">
        <v>134</v>
      </c>
      <c r="I932" s="63">
        <f t="shared" si="119"/>
        <v>1</v>
      </c>
      <c r="J932" s="119" t="s">
        <v>134</v>
      </c>
    </row>
    <row r="933" spans="4:10" x14ac:dyDescent="0.25">
      <c r="D933" s="65" t="s">
        <v>398</v>
      </c>
      <c r="E933" s="66" t="s">
        <v>129</v>
      </c>
      <c r="F933" s="36">
        <v>101589</v>
      </c>
      <c r="G933" s="36" t="s">
        <v>124</v>
      </c>
      <c r="H933" s="38">
        <v>13</v>
      </c>
      <c r="I933" s="39">
        <f t="shared" si="119"/>
        <v>1</v>
      </c>
      <c r="J933" s="40">
        <f t="shared" ref="J933:J954" si="122">H933*I933</f>
        <v>13</v>
      </c>
    </row>
    <row r="934" spans="4:10" x14ac:dyDescent="0.25">
      <c r="D934" s="67"/>
      <c r="E934" s="68">
        <v>10</v>
      </c>
      <c r="F934" s="42">
        <v>101589</v>
      </c>
      <c r="G934" s="42" t="s">
        <v>124</v>
      </c>
      <c r="H934" s="44">
        <v>13</v>
      </c>
      <c r="I934" s="45">
        <f t="shared" si="119"/>
        <v>1</v>
      </c>
      <c r="J934" s="46">
        <f t="shared" si="122"/>
        <v>13</v>
      </c>
    </row>
    <row r="935" spans="4:10" x14ac:dyDescent="0.25">
      <c r="D935" s="67"/>
      <c r="E935" s="68">
        <v>12</v>
      </c>
      <c r="F935" s="42">
        <v>101589</v>
      </c>
      <c r="G935" s="42" t="s">
        <v>124</v>
      </c>
      <c r="H935" s="44">
        <v>13</v>
      </c>
      <c r="I935" s="45">
        <f t="shared" si="119"/>
        <v>1</v>
      </c>
      <c r="J935" s="46">
        <f t="shared" si="122"/>
        <v>13</v>
      </c>
    </row>
    <row r="936" spans="4:10" x14ac:dyDescent="0.25">
      <c r="D936" s="67"/>
      <c r="E936" s="42">
        <v>14</v>
      </c>
      <c r="F936" s="42">
        <v>101589</v>
      </c>
      <c r="G936" s="42" t="s">
        <v>124</v>
      </c>
      <c r="H936" s="44">
        <v>13</v>
      </c>
      <c r="I936" s="45">
        <f t="shared" si="119"/>
        <v>1</v>
      </c>
      <c r="J936" s="46">
        <f t="shared" si="122"/>
        <v>13</v>
      </c>
    </row>
    <row r="937" spans="4:10" x14ac:dyDescent="0.25">
      <c r="D937" s="67"/>
      <c r="E937" s="42" t="s">
        <v>133</v>
      </c>
      <c r="F937" s="42">
        <v>101589</v>
      </c>
      <c r="G937" s="42" t="s">
        <v>124</v>
      </c>
      <c r="H937" s="44">
        <v>13</v>
      </c>
      <c r="I937" s="45">
        <f t="shared" si="119"/>
        <v>1</v>
      </c>
      <c r="J937" s="46">
        <f t="shared" si="122"/>
        <v>13</v>
      </c>
    </row>
    <row r="938" spans="4:10" x14ac:dyDescent="0.25">
      <c r="D938" s="67"/>
      <c r="E938" s="68">
        <v>16</v>
      </c>
      <c r="F938" s="42">
        <v>101589</v>
      </c>
      <c r="G938" s="42" t="s">
        <v>124</v>
      </c>
      <c r="H938" s="44">
        <v>13</v>
      </c>
      <c r="I938" s="45">
        <f t="shared" si="119"/>
        <v>1</v>
      </c>
      <c r="J938" s="46">
        <f t="shared" si="122"/>
        <v>13</v>
      </c>
    </row>
    <row r="939" spans="4:10" x14ac:dyDescent="0.25">
      <c r="D939" s="67"/>
      <c r="E939" s="68">
        <v>18</v>
      </c>
      <c r="F939" s="42">
        <v>101589</v>
      </c>
      <c r="G939" s="42" t="s">
        <v>124</v>
      </c>
      <c r="H939" s="44">
        <v>13</v>
      </c>
      <c r="I939" s="45">
        <f t="shared" si="119"/>
        <v>1</v>
      </c>
      <c r="J939" s="46">
        <f t="shared" si="122"/>
        <v>13</v>
      </c>
    </row>
    <row r="940" spans="4:10" x14ac:dyDescent="0.25">
      <c r="D940" s="67"/>
      <c r="E940" s="42">
        <v>20</v>
      </c>
      <c r="F940" s="42">
        <v>101589</v>
      </c>
      <c r="G940" s="42" t="s">
        <v>124</v>
      </c>
      <c r="H940" s="44">
        <v>13</v>
      </c>
      <c r="I940" s="45">
        <f t="shared" si="119"/>
        <v>1</v>
      </c>
      <c r="J940" s="46">
        <f t="shared" si="122"/>
        <v>13</v>
      </c>
    </row>
    <row r="941" spans="4:10" x14ac:dyDescent="0.25">
      <c r="D941" s="67"/>
      <c r="E941" s="42">
        <v>24</v>
      </c>
      <c r="F941" s="42">
        <v>101589</v>
      </c>
      <c r="G941" s="42" t="s">
        <v>124</v>
      </c>
      <c r="H941" s="44">
        <v>13</v>
      </c>
      <c r="I941" s="45">
        <f t="shared" si="119"/>
        <v>1</v>
      </c>
      <c r="J941" s="46">
        <f t="shared" si="122"/>
        <v>13</v>
      </c>
    </row>
    <row r="942" spans="4:10" x14ac:dyDescent="0.25">
      <c r="D942" s="67"/>
      <c r="E942" s="42">
        <v>30</v>
      </c>
      <c r="F942" s="42">
        <v>101589</v>
      </c>
      <c r="G942" s="42" t="s">
        <v>124</v>
      </c>
      <c r="H942" s="44">
        <v>13</v>
      </c>
      <c r="I942" s="45">
        <f t="shared" si="119"/>
        <v>1</v>
      </c>
      <c r="J942" s="46">
        <f t="shared" si="122"/>
        <v>13</v>
      </c>
    </row>
    <row r="943" spans="4:10" ht="15.75" thickBot="1" x14ac:dyDescent="0.3">
      <c r="D943" s="69"/>
      <c r="E943" s="48">
        <v>36</v>
      </c>
      <c r="F943" s="48">
        <v>101589</v>
      </c>
      <c r="G943" s="48" t="s">
        <v>124</v>
      </c>
      <c r="H943" s="50">
        <v>13</v>
      </c>
      <c r="I943" s="51">
        <f t="shared" si="119"/>
        <v>1</v>
      </c>
      <c r="J943" s="52">
        <f t="shared" si="122"/>
        <v>13</v>
      </c>
    </row>
    <row r="944" spans="4:10" x14ac:dyDescent="0.25">
      <c r="D944" s="70" t="s">
        <v>399</v>
      </c>
      <c r="E944" s="71" t="s">
        <v>129</v>
      </c>
      <c r="F944" s="54">
        <v>1254</v>
      </c>
      <c r="G944" s="54" t="s">
        <v>124</v>
      </c>
      <c r="H944" s="56">
        <v>6</v>
      </c>
      <c r="I944" s="57">
        <f t="shared" si="119"/>
        <v>1</v>
      </c>
      <c r="J944" s="58">
        <f t="shared" si="122"/>
        <v>6</v>
      </c>
    </row>
    <row r="945" spans="2:10" x14ac:dyDescent="0.25">
      <c r="D945" s="67"/>
      <c r="E945" s="68">
        <v>10</v>
      </c>
      <c r="F945" s="42">
        <v>1254</v>
      </c>
      <c r="G945" s="42" t="s">
        <v>124</v>
      </c>
      <c r="H945" s="44">
        <v>6</v>
      </c>
      <c r="I945" s="45">
        <f t="shared" si="119"/>
        <v>1</v>
      </c>
      <c r="J945" s="46">
        <f t="shared" si="122"/>
        <v>6</v>
      </c>
    </row>
    <row r="946" spans="2:10" x14ac:dyDescent="0.25">
      <c r="D946" s="67"/>
      <c r="E946" s="68">
        <v>12</v>
      </c>
      <c r="F946" s="42">
        <v>1254</v>
      </c>
      <c r="G946" s="42" t="s">
        <v>124</v>
      </c>
      <c r="H946" s="44">
        <v>6</v>
      </c>
      <c r="I946" s="45">
        <f t="shared" si="119"/>
        <v>1</v>
      </c>
      <c r="J946" s="46">
        <f t="shared" si="122"/>
        <v>6</v>
      </c>
    </row>
    <row r="947" spans="2:10" x14ac:dyDescent="0.25">
      <c r="D947" s="67"/>
      <c r="E947" s="42">
        <v>14</v>
      </c>
      <c r="F947" s="42">
        <v>1254</v>
      </c>
      <c r="G947" s="42" t="s">
        <v>124</v>
      </c>
      <c r="H947" s="44">
        <v>6</v>
      </c>
      <c r="I947" s="45">
        <f t="shared" ref="I947:I954" si="123">$E$21</f>
        <v>1</v>
      </c>
      <c r="J947" s="46">
        <f t="shared" si="122"/>
        <v>6</v>
      </c>
    </row>
    <row r="948" spans="2:10" x14ac:dyDescent="0.25">
      <c r="D948" s="67"/>
      <c r="E948" s="42" t="s">
        <v>133</v>
      </c>
      <c r="F948" s="42">
        <v>1254</v>
      </c>
      <c r="G948" s="42" t="s">
        <v>124</v>
      </c>
      <c r="H948" s="44">
        <v>6</v>
      </c>
      <c r="I948" s="45">
        <f t="shared" si="123"/>
        <v>1</v>
      </c>
      <c r="J948" s="46">
        <f t="shared" si="122"/>
        <v>6</v>
      </c>
    </row>
    <row r="949" spans="2:10" x14ac:dyDescent="0.25">
      <c r="D949" s="67"/>
      <c r="E949" s="68">
        <v>16</v>
      </c>
      <c r="F949" s="42">
        <v>1254</v>
      </c>
      <c r="G949" s="42" t="s">
        <v>124</v>
      </c>
      <c r="H949" s="44">
        <v>6</v>
      </c>
      <c r="I949" s="45">
        <f t="shared" si="123"/>
        <v>1</v>
      </c>
      <c r="J949" s="46">
        <f t="shared" si="122"/>
        <v>6</v>
      </c>
    </row>
    <row r="950" spans="2:10" x14ac:dyDescent="0.25">
      <c r="D950" s="67"/>
      <c r="E950" s="68">
        <v>18</v>
      </c>
      <c r="F950" s="42">
        <v>1254</v>
      </c>
      <c r="G950" s="42" t="s">
        <v>124</v>
      </c>
      <c r="H950" s="44">
        <v>6</v>
      </c>
      <c r="I950" s="45">
        <f t="shared" si="123"/>
        <v>1</v>
      </c>
      <c r="J950" s="46">
        <f t="shared" si="122"/>
        <v>6</v>
      </c>
    </row>
    <row r="951" spans="2:10" x14ac:dyDescent="0.25">
      <c r="D951" s="67"/>
      <c r="E951" s="42">
        <v>20</v>
      </c>
      <c r="F951" s="42">
        <v>1254</v>
      </c>
      <c r="G951" s="42" t="s">
        <v>124</v>
      </c>
      <c r="H951" s="44">
        <v>6</v>
      </c>
      <c r="I951" s="45">
        <f t="shared" si="123"/>
        <v>1</v>
      </c>
      <c r="J951" s="46">
        <f t="shared" si="122"/>
        <v>6</v>
      </c>
    </row>
    <row r="952" spans="2:10" x14ac:dyDescent="0.25">
      <c r="D952" s="67"/>
      <c r="E952" s="42">
        <v>24</v>
      </c>
      <c r="F952" s="42">
        <v>1254</v>
      </c>
      <c r="G952" s="42" t="s">
        <v>124</v>
      </c>
      <c r="H952" s="44">
        <v>6</v>
      </c>
      <c r="I952" s="45">
        <f t="shared" si="123"/>
        <v>1</v>
      </c>
      <c r="J952" s="46">
        <f t="shared" si="122"/>
        <v>6</v>
      </c>
    </row>
    <row r="953" spans="2:10" x14ac:dyDescent="0.25">
      <c r="D953" s="67"/>
      <c r="E953" s="42">
        <v>30</v>
      </c>
      <c r="F953" s="42">
        <v>1254</v>
      </c>
      <c r="G953" s="42" t="s">
        <v>124</v>
      </c>
      <c r="H953" s="44">
        <v>6</v>
      </c>
      <c r="I953" s="45">
        <f t="shared" si="123"/>
        <v>1</v>
      </c>
      <c r="J953" s="46">
        <f t="shared" si="122"/>
        <v>6</v>
      </c>
    </row>
    <row r="954" spans="2:10" ht="15.75" thickBot="1" x14ac:dyDescent="0.3">
      <c r="D954" s="69"/>
      <c r="E954" s="48">
        <v>36</v>
      </c>
      <c r="F954" s="48">
        <v>1254</v>
      </c>
      <c r="G954" s="48" t="s">
        <v>124</v>
      </c>
      <c r="H954" s="50">
        <v>6</v>
      </c>
      <c r="I954" s="51">
        <f t="shared" si="123"/>
        <v>1</v>
      </c>
      <c r="J954" s="52">
        <f t="shared" si="122"/>
        <v>6</v>
      </c>
    </row>
    <row r="957" spans="2:10" ht="30" x14ac:dyDescent="0.4">
      <c r="B957" s="26" t="s">
        <v>400</v>
      </c>
      <c r="C957" s="26"/>
      <c r="D957" s="26"/>
      <c r="E957" s="26"/>
      <c r="F957" s="26"/>
      <c r="G957" s="26"/>
      <c r="H957" s="26"/>
      <c r="I957" s="26"/>
      <c r="J957" s="26"/>
    </row>
    <row r="958" spans="2:10" ht="15.75" thickBot="1" x14ac:dyDescent="0.3"/>
    <row r="959" spans="2:10" ht="15.75" thickBot="1" x14ac:dyDescent="0.3">
      <c r="B959" s="29" t="s">
        <v>21</v>
      </c>
      <c r="C959" s="30" t="s">
        <v>22</v>
      </c>
      <c r="D959" s="30" t="s">
        <v>23</v>
      </c>
      <c r="E959" s="31" t="s">
        <v>24</v>
      </c>
      <c r="F959" s="30" t="s">
        <v>25</v>
      </c>
      <c r="G959" s="30" t="s">
        <v>26</v>
      </c>
      <c r="H959" s="32" t="s">
        <v>27</v>
      </c>
      <c r="I959" s="33" t="s">
        <v>28</v>
      </c>
      <c r="J959" s="34" t="s">
        <v>29</v>
      </c>
    </row>
    <row r="960" spans="2:10" x14ac:dyDescent="0.25">
      <c r="B960" s="35" t="s">
        <v>36</v>
      </c>
      <c r="C960" s="36" t="s">
        <v>58</v>
      </c>
      <c r="D960" s="36" t="s">
        <v>300</v>
      </c>
      <c r="E960" s="36" t="s">
        <v>401</v>
      </c>
      <c r="F960" s="37" t="s">
        <v>402</v>
      </c>
      <c r="G960" s="36" t="s">
        <v>35</v>
      </c>
      <c r="H960" s="38">
        <v>211</v>
      </c>
      <c r="I960" s="39">
        <f t="shared" ref="I960:I967" si="124">$E$21</f>
        <v>1</v>
      </c>
      <c r="J960" s="40">
        <f t="shared" ref="J960:J967" si="125">H960*I960</f>
        <v>211</v>
      </c>
    </row>
    <row r="961" spans="2:10" x14ac:dyDescent="0.25">
      <c r="B961" s="41" t="s">
        <v>39</v>
      </c>
      <c r="C961" s="42" t="s">
        <v>58</v>
      </c>
      <c r="D961" s="42" t="s">
        <v>300</v>
      </c>
      <c r="E961" s="42" t="s">
        <v>403</v>
      </c>
      <c r="F961" s="43" t="s">
        <v>404</v>
      </c>
      <c r="G961" s="42" t="s">
        <v>35</v>
      </c>
      <c r="H961" s="44">
        <v>228</v>
      </c>
      <c r="I961" s="45">
        <f t="shared" si="124"/>
        <v>1</v>
      </c>
      <c r="J961" s="46">
        <f t="shared" si="125"/>
        <v>228</v>
      </c>
    </row>
    <row r="962" spans="2:10" x14ac:dyDescent="0.25">
      <c r="B962" s="41" t="s">
        <v>42</v>
      </c>
      <c r="C962" s="42" t="s">
        <v>58</v>
      </c>
      <c r="D962" s="42" t="s">
        <v>300</v>
      </c>
      <c r="E962" s="42" t="s">
        <v>405</v>
      </c>
      <c r="F962" s="43" t="s">
        <v>406</v>
      </c>
      <c r="G962" s="42" t="s">
        <v>35</v>
      </c>
      <c r="H962" s="44">
        <v>272</v>
      </c>
      <c r="I962" s="45">
        <f t="shared" si="124"/>
        <v>1</v>
      </c>
      <c r="J962" s="46">
        <f t="shared" si="125"/>
        <v>272</v>
      </c>
    </row>
    <row r="963" spans="2:10" ht="15.75" thickBot="1" x14ac:dyDescent="0.3">
      <c r="B963" s="47" t="s">
        <v>45</v>
      </c>
      <c r="C963" s="48" t="s">
        <v>58</v>
      </c>
      <c r="D963" s="48" t="s">
        <v>300</v>
      </c>
      <c r="E963" s="48" t="s">
        <v>407</v>
      </c>
      <c r="F963" s="49" t="s">
        <v>408</v>
      </c>
      <c r="G963" s="48" t="s">
        <v>35</v>
      </c>
      <c r="H963" s="50">
        <v>343</v>
      </c>
      <c r="I963" s="51">
        <f t="shared" si="124"/>
        <v>1</v>
      </c>
      <c r="J963" s="52">
        <f t="shared" si="125"/>
        <v>343</v>
      </c>
    </row>
    <row r="964" spans="2:10" x14ac:dyDescent="0.25">
      <c r="B964" s="53" t="s">
        <v>36</v>
      </c>
      <c r="C964" s="54" t="s">
        <v>58</v>
      </c>
      <c r="D964" s="54" t="s">
        <v>48</v>
      </c>
      <c r="E964" s="54" t="s">
        <v>409</v>
      </c>
      <c r="F964" s="55" t="s">
        <v>402</v>
      </c>
      <c r="G964" s="54" t="s">
        <v>35</v>
      </c>
      <c r="H964" s="56">
        <v>211</v>
      </c>
      <c r="I964" s="57">
        <f t="shared" si="124"/>
        <v>1</v>
      </c>
      <c r="J964" s="58">
        <f t="shared" si="125"/>
        <v>211</v>
      </c>
    </row>
    <row r="965" spans="2:10" x14ac:dyDescent="0.25">
      <c r="B965" s="41" t="s">
        <v>39</v>
      </c>
      <c r="C965" s="42" t="s">
        <v>58</v>
      </c>
      <c r="D965" s="42" t="s">
        <v>48</v>
      </c>
      <c r="E965" s="42" t="s">
        <v>410</v>
      </c>
      <c r="F965" s="43" t="s">
        <v>404</v>
      </c>
      <c r="G965" s="42" t="s">
        <v>35</v>
      </c>
      <c r="H965" s="44">
        <v>228</v>
      </c>
      <c r="I965" s="45">
        <f t="shared" si="124"/>
        <v>1</v>
      </c>
      <c r="J965" s="46">
        <f t="shared" si="125"/>
        <v>228</v>
      </c>
    </row>
    <row r="966" spans="2:10" x14ac:dyDescent="0.25">
      <c r="B966" s="41" t="s">
        <v>42</v>
      </c>
      <c r="C966" s="42" t="s">
        <v>58</v>
      </c>
      <c r="D966" s="42" t="s">
        <v>48</v>
      </c>
      <c r="E966" s="42" t="s">
        <v>411</v>
      </c>
      <c r="F966" s="43" t="s">
        <v>406</v>
      </c>
      <c r="G966" s="42" t="s">
        <v>35</v>
      </c>
      <c r="H966" s="44">
        <v>272</v>
      </c>
      <c r="I966" s="45">
        <f t="shared" si="124"/>
        <v>1</v>
      </c>
      <c r="J966" s="46">
        <f t="shared" si="125"/>
        <v>272</v>
      </c>
    </row>
    <row r="967" spans="2:10" ht="15.75" thickBot="1" x14ac:dyDescent="0.3">
      <c r="B967" s="47" t="s">
        <v>45</v>
      </c>
      <c r="C967" s="48" t="s">
        <v>58</v>
      </c>
      <c r="D967" s="48" t="s">
        <v>48</v>
      </c>
      <c r="E967" s="48" t="s">
        <v>412</v>
      </c>
      <c r="F967" s="49" t="s">
        <v>408</v>
      </c>
      <c r="G967" s="48" t="s">
        <v>35</v>
      </c>
      <c r="H967" s="50">
        <v>343</v>
      </c>
      <c r="I967" s="51">
        <f t="shared" si="124"/>
        <v>1</v>
      </c>
      <c r="J967" s="52">
        <f t="shared" si="125"/>
        <v>343</v>
      </c>
    </row>
    <row r="970" spans="2:10" ht="30" x14ac:dyDescent="0.4">
      <c r="B970" s="26" t="s">
        <v>413</v>
      </c>
      <c r="C970" s="26"/>
      <c r="D970" s="26"/>
      <c r="E970" s="26"/>
      <c r="F970" s="26"/>
      <c r="G970" s="26"/>
      <c r="H970" s="26"/>
      <c r="I970" s="26"/>
      <c r="J970" s="26"/>
    </row>
    <row r="971" spans="2:10" ht="15.75" thickBot="1" x14ac:dyDescent="0.3"/>
    <row r="972" spans="2:10" ht="15.75" thickBot="1" x14ac:dyDescent="0.3">
      <c r="D972" s="29" t="s">
        <v>121</v>
      </c>
      <c r="E972" s="30" t="s">
        <v>21</v>
      </c>
      <c r="F972" s="31" t="s">
        <v>24</v>
      </c>
      <c r="G972" s="30" t="s">
        <v>26</v>
      </c>
      <c r="H972" s="32" t="s">
        <v>27</v>
      </c>
      <c r="I972" s="33" t="s">
        <v>28</v>
      </c>
      <c r="J972" s="34" t="s">
        <v>29</v>
      </c>
    </row>
    <row r="973" spans="2:10" x14ac:dyDescent="0.25">
      <c r="D973" s="65" t="s">
        <v>414</v>
      </c>
      <c r="E973" s="89" t="s">
        <v>127</v>
      </c>
      <c r="F973" s="90" t="str">
        <f>_xlfn.CONCAT("400",E973,"034")</f>
        <v>40006034</v>
      </c>
      <c r="G973" s="90" t="s">
        <v>124</v>
      </c>
      <c r="H973" s="91">
        <v>109</v>
      </c>
      <c r="I973" s="39">
        <f t="shared" ref="I973:I1016" si="126">$E$21</f>
        <v>1</v>
      </c>
      <c r="J973" s="92">
        <f t="shared" ref="J973:J1016" si="127">H973*I973</f>
        <v>109</v>
      </c>
    </row>
    <row r="974" spans="2:10" x14ac:dyDescent="0.25">
      <c r="D974" s="67"/>
      <c r="E974" s="93" t="s">
        <v>129</v>
      </c>
      <c r="F974" s="94" t="str">
        <f>_xlfn.CONCAT("400",E974,"034")</f>
        <v>40008034</v>
      </c>
      <c r="G974" s="94" t="s">
        <v>124</v>
      </c>
      <c r="H974" s="95">
        <v>130</v>
      </c>
      <c r="I974" s="45">
        <f t="shared" si="126"/>
        <v>1</v>
      </c>
      <c r="J974" s="96">
        <f t="shared" si="127"/>
        <v>130</v>
      </c>
    </row>
    <row r="975" spans="2:10" x14ac:dyDescent="0.25">
      <c r="D975" s="67"/>
      <c r="E975" s="93">
        <v>10</v>
      </c>
      <c r="F975" s="94" t="str">
        <f t="shared" ref="F975:F976" si="128">_xlfn.CONCAT("400",E975,"007")</f>
        <v>40010007</v>
      </c>
      <c r="G975" s="94" t="s">
        <v>124</v>
      </c>
      <c r="H975" s="95">
        <v>225</v>
      </c>
      <c r="I975" s="45">
        <f t="shared" si="126"/>
        <v>1</v>
      </c>
      <c r="J975" s="96">
        <f t="shared" si="127"/>
        <v>225</v>
      </c>
    </row>
    <row r="976" spans="2:10" ht="15.75" thickBot="1" x14ac:dyDescent="0.3">
      <c r="D976" s="69"/>
      <c r="E976" s="97">
        <v>12</v>
      </c>
      <c r="F976" s="98" t="str">
        <f t="shared" si="128"/>
        <v>40012007</v>
      </c>
      <c r="G976" s="98" t="s">
        <v>124</v>
      </c>
      <c r="H976" s="99">
        <v>273</v>
      </c>
      <c r="I976" s="51">
        <f t="shared" si="126"/>
        <v>1</v>
      </c>
      <c r="J976" s="100">
        <f t="shared" si="127"/>
        <v>273</v>
      </c>
    </row>
    <row r="977" spans="4:10" x14ac:dyDescent="0.25">
      <c r="D977" s="65" t="s">
        <v>415</v>
      </c>
      <c r="E977" s="89" t="s">
        <v>127</v>
      </c>
      <c r="F977" s="90" t="str">
        <f>_xlfn.CONCAT("415",E977,"016")</f>
        <v>41506016</v>
      </c>
      <c r="G977" s="90" t="s">
        <v>124</v>
      </c>
      <c r="H977" s="91">
        <v>159</v>
      </c>
      <c r="I977" s="39">
        <f t="shared" si="126"/>
        <v>1</v>
      </c>
      <c r="J977" s="92">
        <f t="shared" si="127"/>
        <v>159</v>
      </c>
    </row>
    <row r="978" spans="4:10" x14ac:dyDescent="0.25">
      <c r="D978" s="67"/>
      <c r="E978" s="93" t="s">
        <v>129</v>
      </c>
      <c r="F978" s="94" t="str">
        <f>_xlfn.CONCAT("415",E978,"024")</f>
        <v>41508024</v>
      </c>
      <c r="G978" s="94" t="s">
        <v>124</v>
      </c>
      <c r="H978" s="95">
        <v>167</v>
      </c>
      <c r="I978" s="45">
        <f t="shared" si="126"/>
        <v>1</v>
      </c>
      <c r="J978" s="96">
        <f t="shared" si="127"/>
        <v>167</v>
      </c>
    </row>
    <row r="979" spans="4:10" x14ac:dyDescent="0.25">
      <c r="D979" s="67"/>
      <c r="E979" s="93">
        <v>10</v>
      </c>
      <c r="F979" s="94" t="str">
        <f>_xlfn.CONCAT("415",E979,"023")</f>
        <v>41510023</v>
      </c>
      <c r="G979" s="94" t="s">
        <v>124</v>
      </c>
      <c r="H979" s="95">
        <v>205</v>
      </c>
      <c r="I979" s="45">
        <f t="shared" si="126"/>
        <v>1</v>
      </c>
      <c r="J979" s="96">
        <f t="shared" si="127"/>
        <v>205</v>
      </c>
    </row>
    <row r="980" spans="4:10" ht="15.75" thickBot="1" x14ac:dyDescent="0.3">
      <c r="D980" s="69"/>
      <c r="E980" s="97">
        <v>12</v>
      </c>
      <c r="F980" s="98" t="str">
        <f>_xlfn.CONCAT("415",E980,"015")</f>
        <v>41512015</v>
      </c>
      <c r="G980" s="98" t="s">
        <v>124</v>
      </c>
      <c r="H980" s="99">
        <v>191</v>
      </c>
      <c r="I980" s="51">
        <f t="shared" si="126"/>
        <v>1</v>
      </c>
      <c r="J980" s="100">
        <f t="shared" si="127"/>
        <v>191</v>
      </c>
    </row>
    <row r="981" spans="4:10" x14ac:dyDescent="0.25">
      <c r="D981" s="70" t="s">
        <v>416</v>
      </c>
      <c r="E981" s="114" t="s">
        <v>127</v>
      </c>
      <c r="F981" s="115">
        <v>41208022</v>
      </c>
      <c r="G981" s="115" t="s">
        <v>124</v>
      </c>
      <c r="H981" s="116">
        <v>159</v>
      </c>
      <c r="I981" s="57">
        <f t="shared" si="126"/>
        <v>1</v>
      </c>
      <c r="J981" s="117">
        <f t="shared" si="127"/>
        <v>159</v>
      </c>
    </row>
    <row r="982" spans="4:10" x14ac:dyDescent="0.25">
      <c r="D982" s="67"/>
      <c r="E982" s="93" t="s">
        <v>129</v>
      </c>
      <c r="F982" s="94">
        <v>41208022</v>
      </c>
      <c r="G982" s="94" t="s">
        <v>124</v>
      </c>
      <c r="H982" s="95">
        <v>167</v>
      </c>
      <c r="I982" s="45">
        <f t="shared" si="126"/>
        <v>1</v>
      </c>
      <c r="J982" s="96">
        <f t="shared" si="127"/>
        <v>167</v>
      </c>
    </row>
    <row r="983" spans="4:10" x14ac:dyDescent="0.25">
      <c r="D983" s="67"/>
      <c r="E983" s="93">
        <v>10</v>
      </c>
      <c r="F983" s="94">
        <v>41210022</v>
      </c>
      <c r="G983" s="94" t="s">
        <v>124</v>
      </c>
      <c r="H983" s="95">
        <v>205</v>
      </c>
      <c r="I983" s="45">
        <f t="shared" si="126"/>
        <v>1</v>
      </c>
      <c r="J983" s="96">
        <f t="shared" si="127"/>
        <v>205</v>
      </c>
    </row>
    <row r="984" spans="4:10" ht="15.75" thickBot="1" x14ac:dyDescent="0.3">
      <c r="D984" s="73"/>
      <c r="E984" s="103">
        <v>12</v>
      </c>
      <c r="F984" s="104">
        <v>41212002</v>
      </c>
      <c r="G984" s="104" t="s">
        <v>124</v>
      </c>
      <c r="H984" s="105">
        <v>233</v>
      </c>
      <c r="I984" s="63">
        <f t="shared" si="126"/>
        <v>1</v>
      </c>
      <c r="J984" s="106">
        <f t="shared" si="127"/>
        <v>233</v>
      </c>
    </row>
    <row r="985" spans="4:10" x14ac:dyDescent="0.25">
      <c r="D985" s="65" t="s">
        <v>142</v>
      </c>
      <c r="E985" s="89" t="s">
        <v>127</v>
      </c>
      <c r="F985" s="90" t="str">
        <f>_xlfn.CONCAT("412",E985,"014")</f>
        <v>41206014</v>
      </c>
      <c r="G985" s="90" t="s">
        <v>124</v>
      </c>
      <c r="H985" s="91">
        <v>57</v>
      </c>
      <c r="I985" s="39">
        <f t="shared" si="126"/>
        <v>1</v>
      </c>
      <c r="J985" s="92">
        <f t="shared" si="127"/>
        <v>57</v>
      </c>
    </row>
    <row r="986" spans="4:10" x14ac:dyDescent="0.25">
      <c r="D986" s="67"/>
      <c r="E986" s="93" t="s">
        <v>129</v>
      </c>
      <c r="F986" s="94" t="str">
        <f>_xlfn.CONCAT("412",E986,"022")</f>
        <v>41208022</v>
      </c>
      <c r="G986" s="94" t="s">
        <v>124</v>
      </c>
      <c r="H986" s="95">
        <v>63</v>
      </c>
      <c r="I986" s="45">
        <f t="shared" si="126"/>
        <v>1</v>
      </c>
      <c r="J986" s="96">
        <f t="shared" si="127"/>
        <v>63</v>
      </c>
    </row>
    <row r="987" spans="4:10" x14ac:dyDescent="0.25">
      <c r="D987" s="67"/>
      <c r="E987" s="93">
        <v>10</v>
      </c>
      <c r="F987" s="94" t="str">
        <f t="shared" ref="F987:F988" si="129">_xlfn.CONCAT("412",E987,"022")</f>
        <v>41210022</v>
      </c>
      <c r="G987" s="94" t="s">
        <v>124</v>
      </c>
      <c r="H987" s="95">
        <v>84</v>
      </c>
      <c r="I987" s="45">
        <f t="shared" si="126"/>
        <v>1</v>
      </c>
      <c r="J987" s="96">
        <f t="shared" si="127"/>
        <v>84</v>
      </c>
    </row>
    <row r="988" spans="4:10" ht="15.75" thickBot="1" x14ac:dyDescent="0.3">
      <c r="D988" s="69"/>
      <c r="E988" s="97">
        <v>12</v>
      </c>
      <c r="F988" s="98" t="str">
        <f t="shared" si="129"/>
        <v>41212022</v>
      </c>
      <c r="G988" s="98" t="s">
        <v>124</v>
      </c>
      <c r="H988" s="99">
        <v>102</v>
      </c>
      <c r="I988" s="51">
        <f t="shared" si="126"/>
        <v>1</v>
      </c>
      <c r="J988" s="100">
        <f t="shared" si="127"/>
        <v>102</v>
      </c>
    </row>
    <row r="989" spans="4:10" x14ac:dyDescent="0.25">
      <c r="D989" s="70" t="s">
        <v>143</v>
      </c>
      <c r="E989" s="114" t="s">
        <v>127</v>
      </c>
      <c r="F989" s="115" t="str">
        <f>_xlfn.CONCAT("435",E989,"002")</f>
        <v>43506002</v>
      </c>
      <c r="G989" s="115" t="s">
        <v>124</v>
      </c>
      <c r="H989" s="116">
        <v>11</v>
      </c>
      <c r="I989" s="57">
        <f t="shared" si="126"/>
        <v>1</v>
      </c>
      <c r="J989" s="117">
        <f t="shared" si="127"/>
        <v>11</v>
      </c>
    </row>
    <row r="990" spans="4:10" x14ac:dyDescent="0.25">
      <c r="D990" s="67"/>
      <c r="E990" s="93" t="s">
        <v>129</v>
      </c>
      <c r="F990" s="94" t="str">
        <f t="shared" ref="F990" si="130">_xlfn.CONCAT("435",E990,"002")</f>
        <v>43508002</v>
      </c>
      <c r="G990" s="94" t="s">
        <v>124</v>
      </c>
      <c r="H990" s="95">
        <v>10</v>
      </c>
      <c r="I990" s="45">
        <f t="shared" si="126"/>
        <v>1</v>
      </c>
      <c r="J990" s="96">
        <f t="shared" si="127"/>
        <v>10</v>
      </c>
    </row>
    <row r="991" spans="4:10" x14ac:dyDescent="0.25">
      <c r="D991" s="67"/>
      <c r="E991" s="93">
        <v>10</v>
      </c>
      <c r="F991" s="94" t="str">
        <f>_xlfn.CONCAT("435",E991,"001")</f>
        <v>43510001</v>
      </c>
      <c r="G991" s="94" t="s">
        <v>124</v>
      </c>
      <c r="H991" s="95">
        <v>14</v>
      </c>
      <c r="I991" s="45">
        <f t="shared" si="126"/>
        <v>1</v>
      </c>
      <c r="J991" s="96">
        <f t="shared" si="127"/>
        <v>14</v>
      </c>
    </row>
    <row r="992" spans="4:10" ht="15.75" thickBot="1" x14ac:dyDescent="0.3">
      <c r="D992" s="73"/>
      <c r="E992" s="103">
        <v>12</v>
      </c>
      <c r="F992" s="104" t="str">
        <f>_xlfn.CONCAT("435",E992,"001")</f>
        <v>43512001</v>
      </c>
      <c r="G992" s="104" t="s">
        <v>124</v>
      </c>
      <c r="H992" s="105">
        <v>15</v>
      </c>
      <c r="I992" s="63">
        <f t="shared" si="126"/>
        <v>1</v>
      </c>
      <c r="J992" s="106">
        <f t="shared" si="127"/>
        <v>15</v>
      </c>
    </row>
    <row r="993" spans="4:10" x14ac:dyDescent="0.25">
      <c r="D993" s="65" t="s">
        <v>417</v>
      </c>
      <c r="E993" s="89" t="s">
        <v>127</v>
      </c>
      <c r="F993" s="90" t="str">
        <f>_xlfn.CONCAT("435",E993,"015")</f>
        <v>43506015</v>
      </c>
      <c r="G993" s="90" t="s">
        <v>124</v>
      </c>
      <c r="H993" s="91">
        <v>70</v>
      </c>
      <c r="I993" s="39">
        <f t="shared" si="126"/>
        <v>1</v>
      </c>
      <c r="J993" s="92">
        <f t="shared" si="127"/>
        <v>70</v>
      </c>
    </row>
    <row r="994" spans="4:10" x14ac:dyDescent="0.25">
      <c r="D994" s="67"/>
      <c r="E994" s="93" t="s">
        <v>129</v>
      </c>
      <c r="F994" s="94" t="str">
        <f t="shared" ref="F994:F996" si="131">_xlfn.CONCAT("435",E994,"015")</f>
        <v>43508015</v>
      </c>
      <c r="G994" s="94" t="s">
        <v>124</v>
      </c>
      <c r="H994" s="95">
        <v>70</v>
      </c>
      <c r="I994" s="45">
        <f t="shared" si="126"/>
        <v>1</v>
      </c>
      <c r="J994" s="96">
        <f t="shared" si="127"/>
        <v>70</v>
      </c>
    </row>
    <row r="995" spans="4:10" x14ac:dyDescent="0.25">
      <c r="D995" s="67"/>
      <c r="E995" s="93">
        <v>10</v>
      </c>
      <c r="F995" s="94" t="str">
        <f t="shared" si="131"/>
        <v>43510015</v>
      </c>
      <c r="G995" s="94" t="s">
        <v>124</v>
      </c>
      <c r="H995" s="95">
        <v>87</v>
      </c>
      <c r="I995" s="45">
        <f t="shared" si="126"/>
        <v>1</v>
      </c>
      <c r="J995" s="96">
        <f t="shared" si="127"/>
        <v>87</v>
      </c>
    </row>
    <row r="996" spans="4:10" ht="15.75" thickBot="1" x14ac:dyDescent="0.3">
      <c r="D996" s="69"/>
      <c r="E996" s="97">
        <v>12</v>
      </c>
      <c r="F996" s="98" t="str">
        <f t="shared" si="131"/>
        <v>43512015</v>
      </c>
      <c r="G996" s="98" t="s">
        <v>124</v>
      </c>
      <c r="H996" s="99">
        <v>105</v>
      </c>
      <c r="I996" s="51">
        <f t="shared" si="126"/>
        <v>1</v>
      </c>
      <c r="J996" s="100">
        <f t="shared" si="127"/>
        <v>105</v>
      </c>
    </row>
    <row r="997" spans="4:10" x14ac:dyDescent="0.25">
      <c r="D997" s="70" t="s">
        <v>418</v>
      </c>
      <c r="E997" s="114" t="s">
        <v>127</v>
      </c>
      <c r="F997" s="115" t="str">
        <f>_xlfn.CONCAT("435",E997,"014")</f>
        <v>43506014</v>
      </c>
      <c r="G997" s="115" t="s">
        <v>124</v>
      </c>
      <c r="H997" s="116">
        <v>82</v>
      </c>
      <c r="I997" s="57">
        <f t="shared" si="126"/>
        <v>1</v>
      </c>
      <c r="J997" s="117">
        <f t="shared" si="127"/>
        <v>82</v>
      </c>
    </row>
    <row r="998" spans="4:10" x14ac:dyDescent="0.25">
      <c r="D998" s="67"/>
      <c r="E998" s="93" t="s">
        <v>129</v>
      </c>
      <c r="F998" s="94" t="str">
        <f t="shared" ref="F998:F1000" si="132">_xlfn.CONCAT("435",E998,"014")</f>
        <v>43508014</v>
      </c>
      <c r="G998" s="94" t="s">
        <v>124</v>
      </c>
      <c r="H998" s="95">
        <v>82</v>
      </c>
      <c r="I998" s="45">
        <f t="shared" si="126"/>
        <v>1</v>
      </c>
      <c r="J998" s="96">
        <f t="shared" si="127"/>
        <v>82</v>
      </c>
    </row>
    <row r="999" spans="4:10" x14ac:dyDescent="0.25">
      <c r="D999" s="67"/>
      <c r="E999" s="93">
        <v>10</v>
      </c>
      <c r="F999" s="94" t="str">
        <f t="shared" si="132"/>
        <v>43510014</v>
      </c>
      <c r="G999" s="94" t="s">
        <v>124</v>
      </c>
      <c r="H999" s="95">
        <v>99</v>
      </c>
      <c r="I999" s="45">
        <f t="shared" si="126"/>
        <v>1</v>
      </c>
      <c r="J999" s="96">
        <f t="shared" si="127"/>
        <v>99</v>
      </c>
    </row>
    <row r="1000" spans="4:10" ht="15.75" thickBot="1" x14ac:dyDescent="0.3">
      <c r="D1000" s="73"/>
      <c r="E1000" s="103">
        <v>12</v>
      </c>
      <c r="F1000" s="104" t="str">
        <f t="shared" si="132"/>
        <v>43512014</v>
      </c>
      <c r="G1000" s="104" t="s">
        <v>124</v>
      </c>
      <c r="H1000" s="105">
        <v>105</v>
      </c>
      <c r="I1000" s="63">
        <f t="shared" si="126"/>
        <v>1</v>
      </c>
      <c r="J1000" s="106">
        <f t="shared" si="127"/>
        <v>105</v>
      </c>
    </row>
    <row r="1001" spans="4:10" x14ac:dyDescent="0.25">
      <c r="D1001" s="65" t="s">
        <v>147</v>
      </c>
      <c r="E1001" s="89" t="s">
        <v>127</v>
      </c>
      <c r="F1001" s="90" t="str">
        <f>_xlfn.CONCAT("425",E1001,"015")</f>
        <v>42506015</v>
      </c>
      <c r="G1001" s="90" t="s">
        <v>124</v>
      </c>
      <c r="H1001" s="91">
        <v>55</v>
      </c>
      <c r="I1001" s="39">
        <f t="shared" si="126"/>
        <v>1</v>
      </c>
      <c r="J1001" s="92">
        <f t="shared" si="127"/>
        <v>55</v>
      </c>
    </row>
    <row r="1002" spans="4:10" x14ac:dyDescent="0.25">
      <c r="D1002" s="67"/>
      <c r="E1002" s="93" t="s">
        <v>129</v>
      </c>
      <c r="F1002" s="94" t="str">
        <f t="shared" ref="F1002:F1004" si="133">_xlfn.CONCAT("425",E1002,"015")</f>
        <v>42508015</v>
      </c>
      <c r="G1002" s="94" t="s">
        <v>124</v>
      </c>
      <c r="H1002" s="95">
        <v>55</v>
      </c>
      <c r="I1002" s="45">
        <f t="shared" si="126"/>
        <v>1</v>
      </c>
      <c r="J1002" s="96">
        <f t="shared" si="127"/>
        <v>55</v>
      </c>
    </row>
    <row r="1003" spans="4:10" x14ac:dyDescent="0.25">
      <c r="D1003" s="67"/>
      <c r="E1003" s="93">
        <v>10</v>
      </c>
      <c r="F1003" s="94" t="str">
        <f t="shared" si="133"/>
        <v>42510015</v>
      </c>
      <c r="G1003" s="94" t="s">
        <v>124</v>
      </c>
      <c r="H1003" s="95">
        <v>75</v>
      </c>
      <c r="I1003" s="45">
        <f t="shared" si="126"/>
        <v>1</v>
      </c>
      <c r="J1003" s="96">
        <f t="shared" si="127"/>
        <v>75</v>
      </c>
    </row>
    <row r="1004" spans="4:10" ht="15.75" thickBot="1" x14ac:dyDescent="0.3">
      <c r="D1004" s="69"/>
      <c r="E1004" s="97">
        <v>12</v>
      </c>
      <c r="F1004" s="98" t="str">
        <f t="shared" si="133"/>
        <v>42512015</v>
      </c>
      <c r="G1004" s="98" t="s">
        <v>124</v>
      </c>
      <c r="H1004" s="99">
        <v>84</v>
      </c>
      <c r="I1004" s="51">
        <f t="shared" si="126"/>
        <v>1</v>
      </c>
      <c r="J1004" s="100">
        <f t="shared" si="127"/>
        <v>84</v>
      </c>
    </row>
    <row r="1005" spans="4:10" x14ac:dyDescent="0.25">
      <c r="D1005" s="70" t="s">
        <v>149</v>
      </c>
      <c r="E1005" s="114" t="s">
        <v>127</v>
      </c>
      <c r="F1005" s="115" t="str">
        <f>_xlfn.CONCAT("425",E1005,"014")</f>
        <v>42506014</v>
      </c>
      <c r="G1005" s="115" t="s">
        <v>124</v>
      </c>
      <c r="H1005" s="116">
        <v>77</v>
      </c>
      <c r="I1005" s="57">
        <f t="shared" si="126"/>
        <v>1</v>
      </c>
      <c r="J1005" s="117">
        <f t="shared" si="127"/>
        <v>77</v>
      </c>
    </row>
    <row r="1006" spans="4:10" x14ac:dyDescent="0.25">
      <c r="D1006" s="67"/>
      <c r="E1006" s="93" t="s">
        <v>129</v>
      </c>
      <c r="F1006" s="94" t="str">
        <f t="shared" ref="F1006:F1008" si="134">_xlfn.CONCAT("425",E1006,"014")</f>
        <v>42508014</v>
      </c>
      <c r="G1006" s="94" t="s">
        <v>124</v>
      </c>
      <c r="H1006" s="95">
        <v>77</v>
      </c>
      <c r="I1006" s="45">
        <f t="shared" si="126"/>
        <v>1</v>
      </c>
      <c r="J1006" s="96">
        <f t="shared" si="127"/>
        <v>77</v>
      </c>
    </row>
    <row r="1007" spans="4:10" x14ac:dyDescent="0.25">
      <c r="D1007" s="67"/>
      <c r="E1007" s="93">
        <v>10</v>
      </c>
      <c r="F1007" s="94" t="str">
        <f t="shared" si="134"/>
        <v>42510014</v>
      </c>
      <c r="G1007" s="94" t="s">
        <v>124</v>
      </c>
      <c r="H1007" s="95">
        <v>87</v>
      </c>
      <c r="I1007" s="45">
        <f t="shared" si="126"/>
        <v>1</v>
      </c>
      <c r="J1007" s="96">
        <f t="shared" si="127"/>
        <v>87</v>
      </c>
    </row>
    <row r="1008" spans="4:10" ht="15.75" thickBot="1" x14ac:dyDescent="0.3">
      <c r="D1008" s="73"/>
      <c r="E1008" s="103">
        <v>12</v>
      </c>
      <c r="F1008" s="104" t="str">
        <f t="shared" si="134"/>
        <v>42512014</v>
      </c>
      <c r="G1008" s="104" t="s">
        <v>124</v>
      </c>
      <c r="H1008" s="105">
        <v>95</v>
      </c>
      <c r="I1008" s="63">
        <f t="shared" si="126"/>
        <v>1</v>
      </c>
      <c r="J1008" s="106">
        <f t="shared" si="127"/>
        <v>95</v>
      </c>
    </row>
    <row r="1009" spans="2:10" x14ac:dyDescent="0.25">
      <c r="D1009" s="65" t="s">
        <v>334</v>
      </c>
      <c r="E1009" s="89" t="s">
        <v>127</v>
      </c>
      <c r="F1009" s="90">
        <v>80208010</v>
      </c>
      <c r="G1009" s="90" t="s">
        <v>124</v>
      </c>
      <c r="H1009" s="91">
        <v>8</v>
      </c>
      <c r="I1009" s="39">
        <f t="shared" si="126"/>
        <v>1</v>
      </c>
      <c r="J1009" s="92">
        <f t="shared" si="127"/>
        <v>8</v>
      </c>
    </row>
    <row r="1010" spans="2:10" x14ac:dyDescent="0.25">
      <c r="D1010" s="67"/>
      <c r="E1010" s="93" t="s">
        <v>129</v>
      </c>
      <c r="F1010" s="94">
        <v>80208010</v>
      </c>
      <c r="G1010" s="94" t="s">
        <v>124</v>
      </c>
      <c r="H1010" s="95">
        <v>8</v>
      </c>
      <c r="I1010" s="45">
        <f t="shared" si="126"/>
        <v>1</v>
      </c>
      <c r="J1010" s="96">
        <f t="shared" si="127"/>
        <v>8</v>
      </c>
    </row>
    <row r="1011" spans="2:10" x14ac:dyDescent="0.25">
      <c r="D1011" s="67"/>
      <c r="E1011" s="93">
        <v>10</v>
      </c>
      <c r="F1011" s="94">
        <v>80208012</v>
      </c>
      <c r="G1011" s="94" t="s">
        <v>124</v>
      </c>
      <c r="H1011" s="95">
        <v>10</v>
      </c>
      <c r="I1011" s="45">
        <f t="shared" si="126"/>
        <v>1</v>
      </c>
      <c r="J1011" s="96">
        <f t="shared" si="127"/>
        <v>10</v>
      </c>
    </row>
    <row r="1012" spans="2:10" ht="15.75" thickBot="1" x14ac:dyDescent="0.3">
      <c r="D1012" s="69"/>
      <c r="E1012" s="97">
        <v>12</v>
      </c>
      <c r="F1012" s="98">
        <v>80209010</v>
      </c>
      <c r="G1012" s="98" t="s">
        <v>124</v>
      </c>
      <c r="H1012" s="99">
        <v>13</v>
      </c>
      <c r="I1012" s="51">
        <f t="shared" si="126"/>
        <v>1</v>
      </c>
      <c r="J1012" s="100">
        <f t="shared" si="127"/>
        <v>13</v>
      </c>
    </row>
    <row r="1013" spans="2:10" x14ac:dyDescent="0.25">
      <c r="D1013" s="70" t="s">
        <v>152</v>
      </c>
      <c r="E1013" s="114" t="s">
        <v>127</v>
      </c>
      <c r="F1013" s="115">
        <v>81808010</v>
      </c>
      <c r="G1013" s="115" t="s">
        <v>124</v>
      </c>
      <c r="H1013" s="116">
        <v>8</v>
      </c>
      <c r="I1013" s="57">
        <f t="shared" si="126"/>
        <v>1</v>
      </c>
      <c r="J1013" s="117">
        <f t="shared" si="127"/>
        <v>8</v>
      </c>
    </row>
    <row r="1014" spans="2:10" x14ac:dyDescent="0.25">
      <c r="D1014" s="67"/>
      <c r="E1014" s="93" t="s">
        <v>129</v>
      </c>
      <c r="F1014" s="94">
        <v>81808010</v>
      </c>
      <c r="G1014" s="94" t="s">
        <v>124</v>
      </c>
      <c r="H1014" s="95">
        <v>8</v>
      </c>
      <c r="I1014" s="45">
        <f t="shared" si="126"/>
        <v>1</v>
      </c>
      <c r="J1014" s="96">
        <f t="shared" si="127"/>
        <v>8</v>
      </c>
    </row>
    <row r="1015" spans="2:10" x14ac:dyDescent="0.25">
      <c r="D1015" s="67"/>
      <c r="E1015" s="93">
        <v>10</v>
      </c>
      <c r="F1015" s="94">
        <v>81810010</v>
      </c>
      <c r="G1015" s="94" t="s">
        <v>124</v>
      </c>
      <c r="H1015" s="95">
        <v>14</v>
      </c>
      <c r="I1015" s="45">
        <f t="shared" si="126"/>
        <v>1</v>
      </c>
      <c r="J1015" s="96">
        <f t="shared" si="127"/>
        <v>14</v>
      </c>
    </row>
    <row r="1016" spans="2:10" ht="15.75" thickBot="1" x14ac:dyDescent="0.3">
      <c r="D1016" s="69"/>
      <c r="E1016" s="97">
        <v>12</v>
      </c>
      <c r="F1016" s="98">
        <v>81810010</v>
      </c>
      <c r="G1016" s="98" t="s">
        <v>124</v>
      </c>
      <c r="H1016" s="99">
        <v>14</v>
      </c>
      <c r="I1016" s="51">
        <f t="shared" si="126"/>
        <v>1</v>
      </c>
      <c r="J1016" s="100">
        <f t="shared" si="127"/>
        <v>14</v>
      </c>
    </row>
    <row r="1019" spans="2:10" ht="30" x14ac:dyDescent="0.4">
      <c r="B1019" s="26" t="s">
        <v>419</v>
      </c>
      <c r="C1019" s="26"/>
      <c r="D1019" s="26"/>
      <c r="E1019" s="26"/>
      <c r="F1019" s="26"/>
      <c r="G1019" s="26"/>
      <c r="H1019" s="26"/>
      <c r="I1019" s="26"/>
      <c r="J1019" s="26"/>
    </row>
    <row r="1020" spans="2:10" ht="15.75" thickBot="1" x14ac:dyDescent="0.3"/>
    <row r="1021" spans="2:10" ht="15.75" thickBot="1" x14ac:dyDescent="0.3">
      <c r="B1021" s="120" t="s">
        <v>21</v>
      </c>
      <c r="C1021" s="30" t="s">
        <v>22</v>
      </c>
      <c r="D1021" s="30" t="s">
        <v>23</v>
      </c>
      <c r="E1021" s="31" t="s">
        <v>24</v>
      </c>
      <c r="F1021" s="30" t="s">
        <v>25</v>
      </c>
      <c r="G1021" s="30" t="s">
        <v>26</v>
      </c>
      <c r="H1021" s="32" t="s">
        <v>27</v>
      </c>
      <c r="I1021" s="33" t="s">
        <v>28</v>
      </c>
      <c r="J1021" s="34" t="s">
        <v>29</v>
      </c>
    </row>
    <row r="1022" spans="2:10" ht="15.75" thickBot="1" x14ac:dyDescent="0.3">
      <c r="B1022" s="121" t="s">
        <v>42</v>
      </c>
      <c r="C1022" s="122" t="s">
        <v>221</v>
      </c>
      <c r="D1022" s="123" t="s">
        <v>300</v>
      </c>
      <c r="E1022" s="123" t="s">
        <v>420</v>
      </c>
      <c r="F1022" s="124" t="s">
        <v>421</v>
      </c>
      <c r="G1022" s="123" t="s">
        <v>35</v>
      </c>
      <c r="H1022" s="125">
        <v>305</v>
      </c>
      <c r="I1022" s="80">
        <f t="shared" ref="I1022:I1029" si="135">$E$21</f>
        <v>1</v>
      </c>
      <c r="J1022" s="126">
        <f t="shared" ref="J1022:J1029" si="136">H1022*I1022</f>
        <v>305</v>
      </c>
    </row>
    <row r="1023" spans="2:10" ht="15.75" thickBot="1" x14ac:dyDescent="0.3">
      <c r="B1023" s="59" t="s">
        <v>42</v>
      </c>
      <c r="C1023" s="110" t="s">
        <v>221</v>
      </c>
      <c r="D1023" s="110" t="s">
        <v>48</v>
      </c>
      <c r="E1023" s="110" t="s">
        <v>422</v>
      </c>
      <c r="F1023" s="111" t="s">
        <v>423</v>
      </c>
      <c r="G1023" s="110" t="s">
        <v>35</v>
      </c>
      <c r="H1023" s="112">
        <v>305</v>
      </c>
      <c r="I1023" s="86">
        <f t="shared" si="135"/>
        <v>1</v>
      </c>
      <c r="J1023" s="113">
        <f t="shared" si="136"/>
        <v>305</v>
      </c>
    </row>
    <row r="1024" spans="2:10" x14ac:dyDescent="0.25">
      <c r="B1024" s="35" t="s">
        <v>42</v>
      </c>
      <c r="C1024" s="36" t="s">
        <v>58</v>
      </c>
      <c r="D1024" s="36" t="s">
        <v>300</v>
      </c>
      <c r="E1024" s="36" t="s">
        <v>424</v>
      </c>
      <c r="F1024" s="37" t="s">
        <v>425</v>
      </c>
      <c r="G1024" s="36" t="s">
        <v>35</v>
      </c>
      <c r="H1024" s="38">
        <v>339</v>
      </c>
      <c r="I1024" s="39">
        <f t="shared" si="135"/>
        <v>1</v>
      </c>
      <c r="J1024" s="40">
        <f t="shared" si="136"/>
        <v>339</v>
      </c>
    </row>
    <row r="1025" spans="2:10" x14ac:dyDescent="0.25">
      <c r="B1025" s="41" t="s">
        <v>45</v>
      </c>
      <c r="C1025" s="42" t="s">
        <v>58</v>
      </c>
      <c r="D1025" s="42" t="s">
        <v>300</v>
      </c>
      <c r="E1025" s="42" t="s">
        <v>426</v>
      </c>
      <c r="F1025" s="43" t="s">
        <v>427</v>
      </c>
      <c r="G1025" s="42" t="s">
        <v>35</v>
      </c>
      <c r="H1025" s="44">
        <v>382</v>
      </c>
      <c r="I1025" s="45">
        <f t="shared" si="135"/>
        <v>1</v>
      </c>
      <c r="J1025" s="46">
        <f>H1025*I1025</f>
        <v>382</v>
      </c>
    </row>
    <row r="1026" spans="2:10" ht="15.75" thickBot="1" x14ac:dyDescent="0.3">
      <c r="B1026" s="47" t="s">
        <v>117</v>
      </c>
      <c r="C1026" s="48" t="s">
        <v>58</v>
      </c>
      <c r="D1026" s="48" t="s">
        <v>300</v>
      </c>
      <c r="E1026" s="48" t="s">
        <v>428</v>
      </c>
      <c r="F1026" s="49" t="s">
        <v>429</v>
      </c>
      <c r="G1026" s="48" t="s">
        <v>35</v>
      </c>
      <c r="H1026" s="50">
        <v>542</v>
      </c>
      <c r="I1026" s="51">
        <f t="shared" si="135"/>
        <v>1</v>
      </c>
      <c r="J1026" s="52">
        <f t="shared" ref="J1026" si="137">H1026*I1026</f>
        <v>542</v>
      </c>
    </row>
    <row r="1027" spans="2:10" x14ac:dyDescent="0.25">
      <c r="B1027" s="53" t="s">
        <v>39</v>
      </c>
      <c r="C1027" s="54" t="s">
        <v>58</v>
      </c>
      <c r="D1027" s="54" t="s">
        <v>48</v>
      </c>
      <c r="E1027" s="54" t="s">
        <v>430</v>
      </c>
      <c r="F1027" s="55" t="s">
        <v>431</v>
      </c>
      <c r="G1027" s="54" t="s">
        <v>35</v>
      </c>
      <c r="H1027" s="56">
        <v>272</v>
      </c>
      <c r="I1027" s="57">
        <f t="shared" si="135"/>
        <v>1</v>
      </c>
      <c r="J1027" s="58">
        <f t="shared" si="136"/>
        <v>272</v>
      </c>
    </row>
    <row r="1028" spans="2:10" x14ac:dyDescent="0.25">
      <c r="B1028" s="41" t="s">
        <v>42</v>
      </c>
      <c r="C1028" s="42" t="s">
        <v>58</v>
      </c>
      <c r="D1028" s="42" t="s">
        <v>48</v>
      </c>
      <c r="E1028" s="42" t="s">
        <v>432</v>
      </c>
      <c r="F1028" s="43" t="s">
        <v>433</v>
      </c>
      <c r="G1028" s="42" t="s">
        <v>35</v>
      </c>
      <c r="H1028" s="44">
        <v>339</v>
      </c>
      <c r="I1028" s="45">
        <f t="shared" si="135"/>
        <v>1</v>
      </c>
      <c r="J1028" s="46">
        <f t="shared" si="136"/>
        <v>339</v>
      </c>
    </row>
    <row r="1029" spans="2:10" ht="15.75" thickBot="1" x14ac:dyDescent="0.3">
      <c r="B1029" s="47" t="s">
        <v>45</v>
      </c>
      <c r="C1029" s="48" t="s">
        <v>58</v>
      </c>
      <c r="D1029" s="48" t="s">
        <v>48</v>
      </c>
      <c r="E1029" s="48" t="s">
        <v>434</v>
      </c>
      <c r="F1029" s="49" t="s">
        <v>435</v>
      </c>
      <c r="G1029" s="48" t="s">
        <v>35</v>
      </c>
      <c r="H1029" s="50">
        <v>382</v>
      </c>
      <c r="I1029" s="51">
        <f t="shared" si="135"/>
        <v>1</v>
      </c>
      <c r="J1029" s="52">
        <f t="shared" si="136"/>
        <v>382</v>
      </c>
    </row>
    <row r="1032" spans="2:10" ht="30" x14ac:dyDescent="0.4">
      <c r="B1032" s="26" t="s">
        <v>436</v>
      </c>
      <c r="C1032" s="26"/>
      <c r="D1032" s="26"/>
      <c r="E1032" s="26"/>
      <c r="F1032" s="26"/>
      <c r="G1032" s="26"/>
      <c r="H1032" s="26"/>
      <c r="I1032" s="26"/>
      <c r="J1032" s="26"/>
    </row>
    <row r="1033" spans="2:10" ht="15.75" thickBot="1" x14ac:dyDescent="0.3"/>
    <row r="1034" spans="2:10" ht="15.75" thickBot="1" x14ac:dyDescent="0.3">
      <c r="D1034" s="29" t="s">
        <v>121</v>
      </c>
      <c r="E1034" s="30" t="s">
        <v>21</v>
      </c>
      <c r="F1034" s="31" t="s">
        <v>24</v>
      </c>
      <c r="G1034" s="30" t="s">
        <v>26</v>
      </c>
      <c r="H1034" s="32" t="s">
        <v>27</v>
      </c>
      <c r="I1034" s="33" t="s">
        <v>28</v>
      </c>
      <c r="J1034" s="34" t="s">
        <v>29</v>
      </c>
    </row>
    <row r="1035" spans="2:10" x14ac:dyDescent="0.25">
      <c r="D1035" s="65" t="s">
        <v>387</v>
      </c>
      <c r="E1035" s="89" t="s">
        <v>129</v>
      </c>
      <c r="F1035" s="90" t="str">
        <f>_xlfn.CONCAT("400",E1035,"271")</f>
        <v>40008271</v>
      </c>
      <c r="G1035" s="90" t="s">
        <v>124</v>
      </c>
      <c r="H1035" s="91">
        <v>164</v>
      </c>
      <c r="I1035" s="39">
        <f t="shared" ref="I1035:I1098" si="138">$E$21</f>
        <v>1</v>
      </c>
      <c r="J1035" s="92">
        <f t="shared" ref="J1035:J1098" si="139">H1035*I1035</f>
        <v>164</v>
      </c>
    </row>
    <row r="1036" spans="2:10" x14ac:dyDescent="0.25">
      <c r="D1036" s="67"/>
      <c r="E1036" s="93">
        <v>10</v>
      </c>
      <c r="F1036" s="94" t="str">
        <f t="shared" ref="F1036:F1040" si="140">_xlfn.CONCAT("400",E1036,"271")</f>
        <v>40010271</v>
      </c>
      <c r="G1036" s="94" t="s">
        <v>124</v>
      </c>
      <c r="H1036" s="95">
        <v>203</v>
      </c>
      <c r="I1036" s="45">
        <f t="shared" si="138"/>
        <v>1</v>
      </c>
      <c r="J1036" s="96">
        <f t="shared" si="139"/>
        <v>203</v>
      </c>
    </row>
    <row r="1037" spans="2:10" x14ac:dyDescent="0.25">
      <c r="D1037" s="67"/>
      <c r="E1037" s="93">
        <v>12</v>
      </c>
      <c r="F1037" s="94" t="str">
        <f t="shared" si="140"/>
        <v>40012271</v>
      </c>
      <c r="G1037" s="94" t="s">
        <v>124</v>
      </c>
      <c r="H1037" s="95">
        <v>256</v>
      </c>
      <c r="I1037" s="45">
        <f t="shared" si="138"/>
        <v>1</v>
      </c>
      <c r="J1037" s="96">
        <f t="shared" si="139"/>
        <v>256</v>
      </c>
    </row>
    <row r="1038" spans="2:10" x14ac:dyDescent="0.25">
      <c r="D1038" s="67"/>
      <c r="E1038" s="93">
        <v>14</v>
      </c>
      <c r="F1038" s="94" t="str">
        <f t="shared" si="140"/>
        <v>40014271</v>
      </c>
      <c r="G1038" s="94" t="s">
        <v>124</v>
      </c>
      <c r="H1038" s="95">
        <v>269</v>
      </c>
      <c r="I1038" s="45">
        <f t="shared" si="138"/>
        <v>1</v>
      </c>
      <c r="J1038" s="96">
        <f t="shared" si="139"/>
        <v>269</v>
      </c>
    </row>
    <row r="1039" spans="2:10" x14ac:dyDescent="0.25">
      <c r="D1039" s="67"/>
      <c r="E1039" s="93">
        <v>16</v>
      </c>
      <c r="F1039" s="94" t="str">
        <f t="shared" si="140"/>
        <v>40016271</v>
      </c>
      <c r="G1039" s="94" t="s">
        <v>124</v>
      </c>
      <c r="H1039" s="95">
        <v>285</v>
      </c>
      <c r="I1039" s="45">
        <f t="shared" si="138"/>
        <v>1</v>
      </c>
      <c r="J1039" s="96">
        <f t="shared" si="139"/>
        <v>285</v>
      </c>
    </row>
    <row r="1040" spans="2:10" ht="15.75" thickBot="1" x14ac:dyDescent="0.3">
      <c r="D1040" s="69"/>
      <c r="E1040" s="97">
        <v>18</v>
      </c>
      <c r="F1040" s="98" t="str">
        <f t="shared" si="140"/>
        <v>40018271</v>
      </c>
      <c r="G1040" s="98" t="s">
        <v>124</v>
      </c>
      <c r="H1040" s="99">
        <v>637</v>
      </c>
      <c r="I1040" s="51">
        <f t="shared" si="138"/>
        <v>1</v>
      </c>
      <c r="J1040" s="100">
        <f t="shared" si="139"/>
        <v>637</v>
      </c>
    </row>
    <row r="1041" spans="4:10" x14ac:dyDescent="0.25">
      <c r="D1041" s="70" t="s">
        <v>388</v>
      </c>
      <c r="E1041" s="114" t="s">
        <v>129</v>
      </c>
      <c r="F1041" s="115" t="str">
        <f>_xlfn.CONCAT("400",E1041,"054")</f>
        <v>40008054</v>
      </c>
      <c r="G1041" s="115" t="s">
        <v>124</v>
      </c>
      <c r="H1041" s="116">
        <v>164</v>
      </c>
      <c r="I1041" s="57">
        <f t="shared" si="138"/>
        <v>1</v>
      </c>
      <c r="J1041" s="117">
        <f t="shared" si="139"/>
        <v>164</v>
      </c>
    </row>
    <row r="1042" spans="4:10" x14ac:dyDescent="0.25">
      <c r="D1042" s="67"/>
      <c r="E1042" s="93">
        <v>10</v>
      </c>
      <c r="F1042" s="94" t="str">
        <f t="shared" ref="F1042:F1046" si="141">_xlfn.CONCAT("400",E1042,"054")</f>
        <v>40010054</v>
      </c>
      <c r="G1042" s="94" t="s">
        <v>124</v>
      </c>
      <c r="H1042" s="95">
        <v>203</v>
      </c>
      <c r="I1042" s="45">
        <f t="shared" si="138"/>
        <v>1</v>
      </c>
      <c r="J1042" s="96">
        <f t="shared" si="139"/>
        <v>203</v>
      </c>
    </row>
    <row r="1043" spans="4:10" x14ac:dyDescent="0.25">
      <c r="D1043" s="67"/>
      <c r="E1043" s="93">
        <v>12</v>
      </c>
      <c r="F1043" s="94" t="str">
        <f t="shared" si="141"/>
        <v>40012054</v>
      </c>
      <c r="G1043" s="94" t="s">
        <v>124</v>
      </c>
      <c r="H1043" s="95">
        <v>256</v>
      </c>
      <c r="I1043" s="45">
        <f t="shared" si="138"/>
        <v>1</v>
      </c>
      <c r="J1043" s="96">
        <f t="shared" si="139"/>
        <v>256</v>
      </c>
    </row>
    <row r="1044" spans="4:10" x14ac:dyDescent="0.25">
      <c r="D1044" s="67"/>
      <c r="E1044" s="93" t="s">
        <v>133</v>
      </c>
      <c r="F1044" s="94">
        <v>40015154</v>
      </c>
      <c r="G1044" s="94" t="s">
        <v>124</v>
      </c>
      <c r="H1044" s="95">
        <v>319</v>
      </c>
      <c r="I1044" s="45">
        <f t="shared" si="138"/>
        <v>1</v>
      </c>
      <c r="J1044" s="96">
        <f t="shared" si="139"/>
        <v>319</v>
      </c>
    </row>
    <row r="1045" spans="4:10" x14ac:dyDescent="0.25">
      <c r="D1045" s="67"/>
      <c r="E1045" s="93">
        <v>18</v>
      </c>
      <c r="F1045" s="94" t="str">
        <f t="shared" si="141"/>
        <v>40018054</v>
      </c>
      <c r="G1045" s="94" t="s">
        <v>124</v>
      </c>
      <c r="H1045" s="95">
        <v>637</v>
      </c>
      <c r="I1045" s="45">
        <f t="shared" si="138"/>
        <v>1</v>
      </c>
      <c r="J1045" s="96">
        <f t="shared" si="139"/>
        <v>637</v>
      </c>
    </row>
    <row r="1046" spans="4:10" ht="15.75" thickBot="1" x14ac:dyDescent="0.3">
      <c r="D1046" s="73"/>
      <c r="E1046" s="103">
        <v>20</v>
      </c>
      <c r="F1046" s="104" t="str">
        <f t="shared" si="141"/>
        <v>40020054</v>
      </c>
      <c r="G1046" s="104" t="s">
        <v>124</v>
      </c>
      <c r="H1046" s="105">
        <v>1077</v>
      </c>
      <c r="I1046" s="63">
        <f t="shared" si="138"/>
        <v>1</v>
      </c>
      <c r="J1046" s="106">
        <f t="shared" si="139"/>
        <v>1077</v>
      </c>
    </row>
    <row r="1047" spans="4:10" x14ac:dyDescent="0.25">
      <c r="D1047" s="65" t="s">
        <v>390</v>
      </c>
      <c r="E1047" s="89" t="s">
        <v>129</v>
      </c>
      <c r="F1047" s="90" t="str">
        <f>_xlfn.CONCAT("442",E1047,"002")</f>
        <v>44208002</v>
      </c>
      <c r="G1047" s="90" t="s">
        <v>124</v>
      </c>
      <c r="H1047" s="91">
        <v>75</v>
      </c>
      <c r="I1047" s="39">
        <f t="shared" si="138"/>
        <v>1</v>
      </c>
      <c r="J1047" s="92">
        <f t="shared" si="139"/>
        <v>75</v>
      </c>
    </row>
    <row r="1048" spans="4:10" x14ac:dyDescent="0.25">
      <c r="D1048" s="67"/>
      <c r="E1048" s="93">
        <v>10</v>
      </c>
      <c r="F1048" s="94" t="str">
        <f t="shared" ref="F1048:F1054" si="142">_xlfn.CONCAT("442",E1048,"002")</f>
        <v>44210002</v>
      </c>
      <c r="G1048" s="94" t="s">
        <v>124</v>
      </c>
      <c r="H1048" s="95">
        <v>80</v>
      </c>
      <c r="I1048" s="45">
        <f t="shared" si="138"/>
        <v>1</v>
      </c>
      <c r="J1048" s="96">
        <f t="shared" si="139"/>
        <v>80</v>
      </c>
    </row>
    <row r="1049" spans="4:10" x14ac:dyDescent="0.25">
      <c r="D1049" s="67"/>
      <c r="E1049" s="93">
        <v>12</v>
      </c>
      <c r="F1049" s="94" t="str">
        <f t="shared" si="142"/>
        <v>44212002</v>
      </c>
      <c r="G1049" s="94" t="s">
        <v>124</v>
      </c>
      <c r="H1049" s="95">
        <v>98</v>
      </c>
      <c r="I1049" s="45">
        <f t="shared" si="138"/>
        <v>1</v>
      </c>
      <c r="J1049" s="96">
        <f t="shared" si="139"/>
        <v>98</v>
      </c>
    </row>
    <row r="1050" spans="4:10" x14ac:dyDescent="0.25">
      <c r="D1050" s="67"/>
      <c r="E1050" s="93">
        <v>14</v>
      </c>
      <c r="F1050" s="94" t="str">
        <f t="shared" si="142"/>
        <v>44214002</v>
      </c>
      <c r="G1050" s="94" t="s">
        <v>124</v>
      </c>
      <c r="H1050" s="95">
        <v>119</v>
      </c>
      <c r="I1050" s="45">
        <f t="shared" si="138"/>
        <v>1</v>
      </c>
      <c r="J1050" s="96">
        <f t="shared" si="139"/>
        <v>119</v>
      </c>
    </row>
    <row r="1051" spans="4:10" x14ac:dyDescent="0.25">
      <c r="D1051" s="67"/>
      <c r="E1051" s="93" t="s">
        <v>133</v>
      </c>
      <c r="F1051" s="94">
        <v>44214002</v>
      </c>
      <c r="G1051" s="94" t="s">
        <v>124</v>
      </c>
      <c r="H1051" s="95">
        <v>119</v>
      </c>
      <c r="I1051" s="45">
        <f t="shared" si="138"/>
        <v>1</v>
      </c>
      <c r="J1051" s="96">
        <f t="shared" si="139"/>
        <v>119</v>
      </c>
    </row>
    <row r="1052" spans="4:10" x14ac:dyDescent="0.25">
      <c r="D1052" s="67"/>
      <c r="E1052" s="93">
        <v>16</v>
      </c>
      <c r="F1052" s="94" t="str">
        <f t="shared" si="142"/>
        <v>44216002</v>
      </c>
      <c r="G1052" s="94" t="s">
        <v>124</v>
      </c>
      <c r="H1052" s="95">
        <v>179</v>
      </c>
      <c r="I1052" s="45">
        <f t="shared" si="138"/>
        <v>1</v>
      </c>
      <c r="J1052" s="96">
        <f t="shared" si="139"/>
        <v>179</v>
      </c>
    </row>
    <row r="1053" spans="4:10" x14ac:dyDescent="0.25">
      <c r="D1053" s="67"/>
      <c r="E1053" s="93">
        <v>18</v>
      </c>
      <c r="F1053" s="94" t="str">
        <f t="shared" si="142"/>
        <v>44218002</v>
      </c>
      <c r="G1053" s="94" t="s">
        <v>124</v>
      </c>
      <c r="H1053" s="95">
        <v>196</v>
      </c>
      <c r="I1053" s="45">
        <f t="shared" si="138"/>
        <v>1</v>
      </c>
      <c r="J1053" s="96">
        <f t="shared" si="139"/>
        <v>196</v>
      </c>
    </row>
    <row r="1054" spans="4:10" ht="15.75" thickBot="1" x14ac:dyDescent="0.3">
      <c r="D1054" s="69"/>
      <c r="E1054" s="97">
        <v>20</v>
      </c>
      <c r="F1054" s="98" t="str">
        <f t="shared" si="142"/>
        <v>44220002</v>
      </c>
      <c r="G1054" s="98" t="s">
        <v>124</v>
      </c>
      <c r="H1054" s="99">
        <v>281</v>
      </c>
      <c r="I1054" s="51">
        <f t="shared" si="138"/>
        <v>1</v>
      </c>
      <c r="J1054" s="100">
        <f t="shared" si="139"/>
        <v>281</v>
      </c>
    </row>
    <row r="1055" spans="4:10" x14ac:dyDescent="0.25">
      <c r="D1055" s="70" t="s">
        <v>415</v>
      </c>
      <c r="E1055" s="114" t="s">
        <v>129</v>
      </c>
      <c r="F1055" s="115">
        <v>41508024</v>
      </c>
      <c r="G1055" s="115" t="s">
        <v>124</v>
      </c>
      <c r="H1055" s="116">
        <v>167</v>
      </c>
      <c r="I1055" s="57">
        <f t="shared" si="138"/>
        <v>1</v>
      </c>
      <c r="J1055" s="117">
        <f t="shared" si="139"/>
        <v>167</v>
      </c>
    </row>
    <row r="1056" spans="4:10" x14ac:dyDescent="0.25">
      <c r="D1056" s="67"/>
      <c r="E1056" s="93">
        <v>10</v>
      </c>
      <c r="F1056" s="94">
        <v>41510023</v>
      </c>
      <c r="G1056" s="94" t="s">
        <v>124</v>
      </c>
      <c r="H1056" s="95">
        <v>205</v>
      </c>
      <c r="I1056" s="45">
        <f t="shared" si="138"/>
        <v>1</v>
      </c>
      <c r="J1056" s="96">
        <f t="shared" si="139"/>
        <v>205</v>
      </c>
    </row>
    <row r="1057" spans="4:10" ht="15.75" thickBot="1" x14ac:dyDescent="0.3">
      <c r="D1057" s="73"/>
      <c r="E1057" s="103">
        <v>12</v>
      </c>
      <c r="F1057" s="104">
        <v>41512015</v>
      </c>
      <c r="G1057" s="104" t="s">
        <v>124</v>
      </c>
      <c r="H1057" s="105">
        <v>233</v>
      </c>
      <c r="I1057" s="63">
        <f t="shared" si="138"/>
        <v>1</v>
      </c>
      <c r="J1057" s="106">
        <f t="shared" si="139"/>
        <v>233</v>
      </c>
    </row>
    <row r="1058" spans="4:10" x14ac:dyDescent="0.25">
      <c r="D1058" s="65" t="s">
        <v>416</v>
      </c>
      <c r="E1058" s="89" t="s">
        <v>129</v>
      </c>
      <c r="F1058" s="90" t="str">
        <f>_xlfn.CONCAT("415",E1058,"022")</f>
        <v>41508022</v>
      </c>
      <c r="G1058" s="90" t="s">
        <v>124</v>
      </c>
      <c r="H1058" s="91">
        <v>167</v>
      </c>
      <c r="I1058" s="39">
        <f t="shared" si="138"/>
        <v>1</v>
      </c>
      <c r="J1058" s="92">
        <f t="shared" si="139"/>
        <v>167</v>
      </c>
    </row>
    <row r="1059" spans="4:10" x14ac:dyDescent="0.25">
      <c r="D1059" s="67"/>
      <c r="E1059" s="93">
        <v>10</v>
      </c>
      <c r="F1059" s="94" t="str">
        <f t="shared" ref="F1059:F1065" si="143">_xlfn.CONCAT("415",E1059,"022")</f>
        <v>41510022</v>
      </c>
      <c r="G1059" s="94" t="s">
        <v>124</v>
      </c>
      <c r="H1059" s="95">
        <v>205</v>
      </c>
      <c r="I1059" s="45">
        <f t="shared" si="138"/>
        <v>1</v>
      </c>
      <c r="J1059" s="96">
        <f t="shared" si="139"/>
        <v>205</v>
      </c>
    </row>
    <row r="1060" spans="4:10" x14ac:dyDescent="0.25">
      <c r="D1060" s="67"/>
      <c r="E1060" s="93">
        <v>12</v>
      </c>
      <c r="F1060" s="94" t="str">
        <f t="shared" si="143"/>
        <v>41512022</v>
      </c>
      <c r="G1060" s="94" t="s">
        <v>124</v>
      </c>
      <c r="H1060" s="95">
        <v>233</v>
      </c>
      <c r="I1060" s="45">
        <f t="shared" si="138"/>
        <v>1</v>
      </c>
      <c r="J1060" s="96">
        <f t="shared" si="139"/>
        <v>233</v>
      </c>
    </row>
    <row r="1061" spans="4:10" x14ac:dyDescent="0.25">
      <c r="D1061" s="67"/>
      <c r="E1061" s="93">
        <v>14</v>
      </c>
      <c r="F1061" s="94" t="str">
        <f t="shared" si="143"/>
        <v>41514022</v>
      </c>
      <c r="G1061" s="94" t="s">
        <v>124</v>
      </c>
      <c r="H1061" s="95">
        <v>338</v>
      </c>
      <c r="I1061" s="45">
        <f t="shared" si="138"/>
        <v>1</v>
      </c>
      <c r="J1061" s="96">
        <f t="shared" si="139"/>
        <v>338</v>
      </c>
    </row>
    <row r="1062" spans="4:10" x14ac:dyDescent="0.25">
      <c r="D1062" s="67"/>
      <c r="E1062" s="93" t="s">
        <v>133</v>
      </c>
      <c r="F1062" s="94">
        <v>41514015</v>
      </c>
      <c r="G1062" s="94" t="s">
        <v>124</v>
      </c>
      <c r="H1062" s="95">
        <v>338</v>
      </c>
      <c r="I1062" s="45">
        <f t="shared" si="138"/>
        <v>1</v>
      </c>
      <c r="J1062" s="96">
        <f t="shared" si="139"/>
        <v>338</v>
      </c>
    </row>
    <row r="1063" spans="4:10" x14ac:dyDescent="0.25">
      <c r="D1063" s="67"/>
      <c r="E1063" s="93">
        <v>16</v>
      </c>
      <c r="F1063" s="94" t="str">
        <f t="shared" si="143"/>
        <v>41516022</v>
      </c>
      <c r="G1063" s="94" t="s">
        <v>124</v>
      </c>
      <c r="H1063" s="95">
        <v>389</v>
      </c>
      <c r="I1063" s="45">
        <f t="shared" si="138"/>
        <v>1</v>
      </c>
      <c r="J1063" s="96">
        <f t="shared" si="139"/>
        <v>389</v>
      </c>
    </row>
    <row r="1064" spans="4:10" x14ac:dyDescent="0.25">
      <c r="D1064" s="67"/>
      <c r="E1064" s="93">
        <v>18</v>
      </c>
      <c r="F1064" s="94" t="str">
        <f t="shared" si="143"/>
        <v>41518022</v>
      </c>
      <c r="G1064" s="94" t="s">
        <v>124</v>
      </c>
      <c r="H1064" s="95">
        <v>467</v>
      </c>
      <c r="I1064" s="45">
        <f t="shared" si="138"/>
        <v>1</v>
      </c>
      <c r="J1064" s="96">
        <f t="shared" si="139"/>
        <v>467</v>
      </c>
    </row>
    <row r="1065" spans="4:10" ht="15.75" thickBot="1" x14ac:dyDescent="0.3">
      <c r="D1065" s="69"/>
      <c r="E1065" s="97">
        <v>20</v>
      </c>
      <c r="F1065" s="98" t="str">
        <f t="shared" si="143"/>
        <v>41520022</v>
      </c>
      <c r="G1065" s="98" t="s">
        <v>124</v>
      </c>
      <c r="H1065" s="99">
        <v>795</v>
      </c>
      <c r="I1065" s="51">
        <f t="shared" si="138"/>
        <v>1</v>
      </c>
      <c r="J1065" s="100">
        <f t="shared" si="139"/>
        <v>795</v>
      </c>
    </row>
    <row r="1066" spans="4:10" x14ac:dyDescent="0.25">
      <c r="D1066" s="70" t="s">
        <v>142</v>
      </c>
      <c r="E1066" s="114" t="s">
        <v>129</v>
      </c>
      <c r="F1066" s="115" t="str">
        <f>_xlfn.CONCAT("412",E1066,"022")</f>
        <v>41208022</v>
      </c>
      <c r="G1066" s="115" t="s">
        <v>124</v>
      </c>
      <c r="H1066" s="116">
        <v>63</v>
      </c>
      <c r="I1066" s="57">
        <f t="shared" si="138"/>
        <v>1</v>
      </c>
      <c r="J1066" s="117">
        <f t="shared" si="139"/>
        <v>63</v>
      </c>
    </row>
    <row r="1067" spans="4:10" x14ac:dyDescent="0.25">
      <c r="D1067" s="67"/>
      <c r="E1067" s="93">
        <v>10</v>
      </c>
      <c r="F1067" s="94" t="str">
        <f t="shared" ref="F1067:F1073" si="144">_xlfn.CONCAT("412",E1067,"022")</f>
        <v>41210022</v>
      </c>
      <c r="G1067" s="94" t="s">
        <v>124</v>
      </c>
      <c r="H1067" s="95">
        <v>84</v>
      </c>
      <c r="I1067" s="45">
        <f t="shared" si="138"/>
        <v>1</v>
      </c>
      <c r="J1067" s="96">
        <f t="shared" si="139"/>
        <v>84</v>
      </c>
    </row>
    <row r="1068" spans="4:10" x14ac:dyDescent="0.25">
      <c r="D1068" s="67"/>
      <c r="E1068" s="93">
        <v>12</v>
      </c>
      <c r="F1068" s="94" t="str">
        <f t="shared" si="144"/>
        <v>41212022</v>
      </c>
      <c r="G1068" s="94" t="s">
        <v>124</v>
      </c>
      <c r="H1068" s="95">
        <v>102</v>
      </c>
      <c r="I1068" s="45">
        <f t="shared" si="138"/>
        <v>1</v>
      </c>
      <c r="J1068" s="96">
        <f t="shared" si="139"/>
        <v>102</v>
      </c>
    </row>
    <row r="1069" spans="4:10" x14ac:dyDescent="0.25">
      <c r="D1069" s="67"/>
      <c r="E1069" s="93">
        <v>14</v>
      </c>
      <c r="F1069" s="94" t="str">
        <f t="shared" si="144"/>
        <v>41214022</v>
      </c>
      <c r="G1069" s="94" t="s">
        <v>124</v>
      </c>
      <c r="H1069" s="95">
        <v>125</v>
      </c>
      <c r="I1069" s="45">
        <f t="shared" si="138"/>
        <v>1</v>
      </c>
      <c r="J1069" s="96">
        <f t="shared" si="139"/>
        <v>125</v>
      </c>
    </row>
    <row r="1070" spans="4:10" x14ac:dyDescent="0.25">
      <c r="D1070" s="67"/>
      <c r="E1070" s="93" t="s">
        <v>133</v>
      </c>
      <c r="F1070" s="94">
        <v>41214022</v>
      </c>
      <c r="G1070" s="94" t="s">
        <v>124</v>
      </c>
      <c r="H1070" s="95">
        <v>125</v>
      </c>
      <c r="I1070" s="45">
        <f t="shared" si="138"/>
        <v>1</v>
      </c>
      <c r="J1070" s="96">
        <f t="shared" si="139"/>
        <v>125</v>
      </c>
    </row>
    <row r="1071" spans="4:10" x14ac:dyDescent="0.25">
      <c r="D1071" s="67"/>
      <c r="E1071" s="93">
        <v>16</v>
      </c>
      <c r="F1071" s="94" t="str">
        <f t="shared" si="144"/>
        <v>41216022</v>
      </c>
      <c r="G1071" s="94" t="s">
        <v>124</v>
      </c>
      <c r="H1071" s="95">
        <v>259</v>
      </c>
      <c r="I1071" s="45">
        <f t="shared" si="138"/>
        <v>1</v>
      </c>
      <c r="J1071" s="96">
        <f t="shared" si="139"/>
        <v>259</v>
      </c>
    </row>
    <row r="1072" spans="4:10" x14ac:dyDescent="0.25">
      <c r="D1072" s="67"/>
      <c r="E1072" s="93">
        <v>18</v>
      </c>
      <c r="F1072" s="94" t="str">
        <f t="shared" si="144"/>
        <v>41218022</v>
      </c>
      <c r="G1072" s="94" t="s">
        <v>124</v>
      </c>
      <c r="H1072" s="95">
        <v>317</v>
      </c>
      <c r="I1072" s="45">
        <f t="shared" si="138"/>
        <v>1</v>
      </c>
      <c r="J1072" s="96">
        <f t="shared" si="139"/>
        <v>317</v>
      </c>
    </row>
    <row r="1073" spans="4:10" ht="15.75" thickBot="1" x14ac:dyDescent="0.3">
      <c r="D1073" s="73"/>
      <c r="E1073" s="103">
        <v>20</v>
      </c>
      <c r="F1073" s="104" t="str">
        <f t="shared" si="144"/>
        <v>41220022</v>
      </c>
      <c r="G1073" s="104" t="s">
        <v>124</v>
      </c>
      <c r="H1073" s="105">
        <v>358</v>
      </c>
      <c r="I1073" s="63">
        <f t="shared" si="138"/>
        <v>1</v>
      </c>
      <c r="J1073" s="106">
        <f t="shared" si="139"/>
        <v>358</v>
      </c>
    </row>
    <row r="1074" spans="4:10" x14ac:dyDescent="0.25">
      <c r="D1074" s="65" t="s">
        <v>143</v>
      </c>
      <c r="E1074" s="89" t="s">
        <v>129</v>
      </c>
      <c r="F1074" s="90">
        <v>43508002</v>
      </c>
      <c r="G1074" s="90" t="s">
        <v>124</v>
      </c>
      <c r="H1074" s="91">
        <v>10</v>
      </c>
      <c r="I1074" s="39">
        <f t="shared" si="138"/>
        <v>1</v>
      </c>
      <c r="J1074" s="92">
        <f t="shared" si="139"/>
        <v>10</v>
      </c>
    </row>
    <row r="1075" spans="4:10" x14ac:dyDescent="0.25">
      <c r="D1075" s="67"/>
      <c r="E1075" s="93">
        <v>10</v>
      </c>
      <c r="F1075" s="94" t="str">
        <f>_xlfn.CONCAT("435",E1075,"001")</f>
        <v>43510001</v>
      </c>
      <c r="G1075" s="94" t="s">
        <v>124</v>
      </c>
      <c r="H1075" s="95">
        <v>14</v>
      </c>
      <c r="I1075" s="45">
        <f t="shared" si="138"/>
        <v>1</v>
      </c>
      <c r="J1075" s="96">
        <f t="shared" si="139"/>
        <v>14</v>
      </c>
    </row>
    <row r="1076" spans="4:10" x14ac:dyDescent="0.25">
      <c r="D1076" s="67"/>
      <c r="E1076" s="93">
        <v>12</v>
      </c>
      <c r="F1076" s="94" t="str">
        <f t="shared" ref="F1076:F1081" si="145">_xlfn.CONCAT("435",E1076,"001")</f>
        <v>43512001</v>
      </c>
      <c r="G1076" s="94" t="s">
        <v>124</v>
      </c>
      <c r="H1076" s="95">
        <v>15</v>
      </c>
      <c r="I1076" s="45">
        <f t="shared" si="138"/>
        <v>1</v>
      </c>
      <c r="J1076" s="96">
        <f t="shared" si="139"/>
        <v>15</v>
      </c>
    </row>
    <row r="1077" spans="4:10" x14ac:dyDescent="0.25">
      <c r="D1077" s="67"/>
      <c r="E1077" s="93">
        <v>14</v>
      </c>
      <c r="F1077" s="94" t="str">
        <f t="shared" si="145"/>
        <v>43514001</v>
      </c>
      <c r="G1077" s="94" t="s">
        <v>124</v>
      </c>
      <c r="H1077" s="95">
        <v>17</v>
      </c>
      <c r="I1077" s="45">
        <f t="shared" si="138"/>
        <v>1</v>
      </c>
      <c r="J1077" s="96">
        <f t="shared" si="139"/>
        <v>17</v>
      </c>
    </row>
    <row r="1078" spans="4:10" x14ac:dyDescent="0.25">
      <c r="D1078" s="67"/>
      <c r="E1078" s="93" t="s">
        <v>133</v>
      </c>
      <c r="F1078" s="94">
        <v>43514001</v>
      </c>
      <c r="G1078" s="94" t="s">
        <v>124</v>
      </c>
      <c r="H1078" s="95">
        <v>17</v>
      </c>
      <c r="I1078" s="45">
        <f t="shared" si="138"/>
        <v>1</v>
      </c>
      <c r="J1078" s="96">
        <f t="shared" si="139"/>
        <v>17</v>
      </c>
    </row>
    <row r="1079" spans="4:10" x14ac:dyDescent="0.25">
      <c r="D1079" s="67"/>
      <c r="E1079" s="93">
        <v>16</v>
      </c>
      <c r="F1079" s="94" t="str">
        <f t="shared" si="145"/>
        <v>43516001</v>
      </c>
      <c r="G1079" s="94" t="s">
        <v>124</v>
      </c>
      <c r="H1079" s="95">
        <v>20</v>
      </c>
      <c r="I1079" s="45">
        <f t="shared" si="138"/>
        <v>1</v>
      </c>
      <c r="J1079" s="96">
        <f t="shared" si="139"/>
        <v>20</v>
      </c>
    </row>
    <row r="1080" spans="4:10" x14ac:dyDescent="0.25">
      <c r="D1080" s="67"/>
      <c r="E1080" s="93">
        <v>18</v>
      </c>
      <c r="F1080" s="94" t="str">
        <f t="shared" si="145"/>
        <v>43518001</v>
      </c>
      <c r="G1080" s="94" t="s">
        <v>124</v>
      </c>
      <c r="H1080" s="95">
        <v>29</v>
      </c>
      <c r="I1080" s="45">
        <f t="shared" si="138"/>
        <v>1</v>
      </c>
      <c r="J1080" s="96">
        <f t="shared" si="139"/>
        <v>29</v>
      </c>
    </row>
    <row r="1081" spans="4:10" ht="15.75" thickBot="1" x14ac:dyDescent="0.3">
      <c r="D1081" s="69"/>
      <c r="E1081" s="97">
        <v>20</v>
      </c>
      <c r="F1081" s="98" t="str">
        <f t="shared" si="145"/>
        <v>43520001</v>
      </c>
      <c r="G1081" s="98" t="s">
        <v>124</v>
      </c>
      <c r="H1081" s="99">
        <v>37</v>
      </c>
      <c r="I1081" s="51">
        <f t="shared" si="138"/>
        <v>1</v>
      </c>
      <c r="J1081" s="100">
        <f t="shared" si="139"/>
        <v>37</v>
      </c>
    </row>
    <row r="1082" spans="4:10" x14ac:dyDescent="0.25">
      <c r="D1082" s="70" t="s">
        <v>417</v>
      </c>
      <c r="E1082" s="114" t="s">
        <v>129</v>
      </c>
      <c r="F1082" s="115" t="str">
        <f>_xlfn.CONCAT("430",E1082,"015")</f>
        <v>43008015</v>
      </c>
      <c r="G1082" s="115" t="s">
        <v>124</v>
      </c>
      <c r="H1082" s="116">
        <v>70</v>
      </c>
      <c r="I1082" s="57">
        <f t="shared" si="138"/>
        <v>1</v>
      </c>
      <c r="J1082" s="117">
        <f t="shared" si="139"/>
        <v>70</v>
      </c>
    </row>
    <row r="1083" spans="4:10" x14ac:dyDescent="0.25">
      <c r="D1083" s="67"/>
      <c r="E1083" s="93">
        <v>10</v>
      </c>
      <c r="F1083" s="94" t="str">
        <f t="shared" ref="F1083:F1084" si="146">_xlfn.CONCAT("430",E1083,"015")</f>
        <v>43010015</v>
      </c>
      <c r="G1083" s="94" t="s">
        <v>124</v>
      </c>
      <c r="H1083" s="95">
        <v>87</v>
      </c>
      <c r="I1083" s="45">
        <f t="shared" si="138"/>
        <v>1</v>
      </c>
      <c r="J1083" s="96">
        <f t="shared" si="139"/>
        <v>87</v>
      </c>
    </row>
    <row r="1084" spans="4:10" x14ac:dyDescent="0.25">
      <c r="D1084" s="67"/>
      <c r="E1084" s="93">
        <v>12</v>
      </c>
      <c r="F1084" s="94" t="str">
        <f t="shared" si="146"/>
        <v>43012015</v>
      </c>
      <c r="G1084" s="94" t="s">
        <v>124</v>
      </c>
      <c r="H1084" s="95">
        <v>105</v>
      </c>
      <c r="I1084" s="45">
        <f t="shared" si="138"/>
        <v>1</v>
      </c>
      <c r="J1084" s="96">
        <f t="shared" si="139"/>
        <v>105</v>
      </c>
    </row>
    <row r="1085" spans="4:10" x14ac:dyDescent="0.25">
      <c r="D1085" s="67"/>
      <c r="E1085" s="93" t="s">
        <v>133</v>
      </c>
      <c r="F1085" s="94">
        <v>43016016</v>
      </c>
      <c r="G1085" s="94" t="s">
        <v>124</v>
      </c>
      <c r="H1085" s="95">
        <v>224</v>
      </c>
      <c r="I1085" s="45">
        <f t="shared" si="138"/>
        <v>1</v>
      </c>
      <c r="J1085" s="96">
        <f t="shared" si="139"/>
        <v>224</v>
      </c>
    </row>
    <row r="1086" spans="4:10" ht="15.75" thickBot="1" x14ac:dyDescent="0.3">
      <c r="D1086" s="73"/>
      <c r="E1086" s="103">
        <v>16</v>
      </c>
      <c r="F1086" s="104" t="str">
        <f>_xlfn.CONCAT("430",E1086,"016")</f>
        <v>43016016</v>
      </c>
      <c r="G1086" s="104" t="s">
        <v>124</v>
      </c>
      <c r="H1086" s="105">
        <v>224</v>
      </c>
      <c r="I1086" s="63">
        <f t="shared" si="138"/>
        <v>1</v>
      </c>
      <c r="J1086" s="106">
        <f t="shared" si="139"/>
        <v>224</v>
      </c>
    </row>
    <row r="1087" spans="4:10" x14ac:dyDescent="0.25">
      <c r="D1087" s="65" t="s">
        <v>418</v>
      </c>
      <c r="E1087" s="89" t="s">
        <v>129</v>
      </c>
      <c r="F1087" s="90" t="str">
        <f>_xlfn.CONCAT("430",E1087,"014")</f>
        <v>43008014</v>
      </c>
      <c r="G1087" s="90" t="s">
        <v>124</v>
      </c>
      <c r="H1087" s="91">
        <v>82</v>
      </c>
      <c r="I1087" s="39">
        <f t="shared" si="138"/>
        <v>1</v>
      </c>
      <c r="J1087" s="92">
        <f t="shared" si="139"/>
        <v>82</v>
      </c>
    </row>
    <row r="1088" spans="4:10" x14ac:dyDescent="0.25">
      <c r="D1088" s="67"/>
      <c r="E1088" s="93">
        <v>10</v>
      </c>
      <c r="F1088" s="94" t="str">
        <f t="shared" ref="F1088:F1092" si="147">_xlfn.CONCAT("430",E1088,"014")</f>
        <v>43010014</v>
      </c>
      <c r="G1088" s="94" t="s">
        <v>124</v>
      </c>
      <c r="H1088" s="95">
        <v>99</v>
      </c>
      <c r="I1088" s="45">
        <f t="shared" si="138"/>
        <v>1</v>
      </c>
      <c r="J1088" s="96">
        <f t="shared" si="139"/>
        <v>99</v>
      </c>
    </row>
    <row r="1089" spans="4:10" x14ac:dyDescent="0.25">
      <c r="D1089" s="67"/>
      <c r="E1089" s="93">
        <v>12</v>
      </c>
      <c r="F1089" s="94" t="str">
        <f t="shared" si="147"/>
        <v>43012014</v>
      </c>
      <c r="G1089" s="94" t="s">
        <v>124</v>
      </c>
      <c r="H1089" s="95">
        <v>105</v>
      </c>
      <c r="I1089" s="45">
        <f t="shared" si="138"/>
        <v>1</v>
      </c>
      <c r="J1089" s="96">
        <f t="shared" si="139"/>
        <v>105</v>
      </c>
    </row>
    <row r="1090" spans="4:10" x14ac:dyDescent="0.25">
      <c r="D1090" s="67"/>
      <c r="E1090" s="93">
        <v>14</v>
      </c>
      <c r="F1090" s="94" t="str">
        <f>_xlfn.CONCAT("430",E1090,"012")</f>
        <v>43014012</v>
      </c>
      <c r="G1090" s="94" t="s">
        <v>124</v>
      </c>
      <c r="H1090" s="95">
        <v>224</v>
      </c>
      <c r="I1090" s="45">
        <f t="shared" si="138"/>
        <v>1</v>
      </c>
      <c r="J1090" s="96">
        <f t="shared" si="139"/>
        <v>224</v>
      </c>
    </row>
    <row r="1091" spans="4:10" x14ac:dyDescent="0.25">
      <c r="D1091" s="67"/>
      <c r="E1091" s="93" t="s">
        <v>133</v>
      </c>
      <c r="F1091" s="94">
        <v>43014012</v>
      </c>
      <c r="G1091" s="94" t="s">
        <v>124</v>
      </c>
      <c r="H1091" s="95">
        <v>224</v>
      </c>
      <c r="I1091" s="45">
        <f t="shared" si="138"/>
        <v>1</v>
      </c>
      <c r="J1091" s="96">
        <f t="shared" si="139"/>
        <v>224</v>
      </c>
    </row>
    <row r="1092" spans="4:10" x14ac:dyDescent="0.25">
      <c r="D1092" s="67"/>
      <c r="E1092" s="93">
        <v>16</v>
      </c>
      <c r="F1092" s="94" t="str">
        <f t="shared" si="147"/>
        <v>43016014</v>
      </c>
      <c r="G1092" s="94" t="s">
        <v>124</v>
      </c>
      <c r="H1092" s="95">
        <v>224</v>
      </c>
      <c r="I1092" s="45">
        <f t="shared" si="138"/>
        <v>1</v>
      </c>
      <c r="J1092" s="96">
        <f t="shared" si="139"/>
        <v>224</v>
      </c>
    </row>
    <row r="1093" spans="4:10" x14ac:dyDescent="0.25">
      <c r="D1093" s="67"/>
      <c r="E1093" s="93">
        <v>18</v>
      </c>
      <c r="F1093" s="94" t="str">
        <f>_xlfn.CONCAT("430",E1093,"012")</f>
        <v>43018012</v>
      </c>
      <c r="G1093" s="94" t="s">
        <v>124</v>
      </c>
      <c r="H1093" s="95">
        <v>344</v>
      </c>
      <c r="I1093" s="45">
        <f t="shared" si="138"/>
        <v>1</v>
      </c>
      <c r="J1093" s="96">
        <f t="shared" si="139"/>
        <v>344</v>
      </c>
    </row>
    <row r="1094" spans="4:10" ht="15.75" thickBot="1" x14ac:dyDescent="0.3">
      <c r="D1094" s="69"/>
      <c r="E1094" s="97">
        <v>20</v>
      </c>
      <c r="F1094" s="98" t="str">
        <f>_xlfn.CONCAT("430",E1094,"012")</f>
        <v>43020012</v>
      </c>
      <c r="G1094" s="98" t="s">
        <v>124</v>
      </c>
      <c r="H1094" s="99">
        <v>344</v>
      </c>
      <c r="I1094" s="51">
        <f t="shared" si="138"/>
        <v>1</v>
      </c>
      <c r="J1094" s="100">
        <f t="shared" si="139"/>
        <v>344</v>
      </c>
    </row>
    <row r="1095" spans="4:10" x14ac:dyDescent="0.25">
      <c r="D1095" s="70" t="s">
        <v>147</v>
      </c>
      <c r="E1095" s="114" t="s">
        <v>129</v>
      </c>
      <c r="F1095" s="115" t="str">
        <f>_xlfn.CONCAT("425",E1095,"015")</f>
        <v>42508015</v>
      </c>
      <c r="G1095" s="115" t="s">
        <v>124</v>
      </c>
      <c r="H1095" s="116">
        <v>55</v>
      </c>
      <c r="I1095" s="57">
        <f t="shared" si="138"/>
        <v>1</v>
      </c>
      <c r="J1095" s="117">
        <f t="shared" si="139"/>
        <v>55</v>
      </c>
    </row>
    <row r="1096" spans="4:10" x14ac:dyDescent="0.25">
      <c r="D1096" s="67"/>
      <c r="E1096" s="93">
        <v>10</v>
      </c>
      <c r="F1096" s="94" t="str">
        <f t="shared" ref="F1096:F1097" si="148">_xlfn.CONCAT("425",E1096,"015")</f>
        <v>42510015</v>
      </c>
      <c r="G1096" s="94" t="s">
        <v>124</v>
      </c>
      <c r="H1096" s="95">
        <v>75</v>
      </c>
      <c r="I1096" s="45">
        <f t="shared" si="138"/>
        <v>1</v>
      </c>
      <c r="J1096" s="96">
        <f t="shared" si="139"/>
        <v>75</v>
      </c>
    </row>
    <row r="1097" spans="4:10" x14ac:dyDescent="0.25">
      <c r="D1097" s="67"/>
      <c r="E1097" s="93">
        <v>12</v>
      </c>
      <c r="F1097" s="94" t="str">
        <f t="shared" si="148"/>
        <v>42512015</v>
      </c>
      <c r="G1097" s="94" t="s">
        <v>124</v>
      </c>
      <c r="H1097" s="95">
        <v>84</v>
      </c>
      <c r="I1097" s="45">
        <f t="shared" si="138"/>
        <v>1</v>
      </c>
      <c r="J1097" s="96">
        <f t="shared" si="139"/>
        <v>84</v>
      </c>
    </row>
    <row r="1098" spans="4:10" x14ac:dyDescent="0.25">
      <c r="D1098" s="67"/>
      <c r="E1098" s="93" t="s">
        <v>133</v>
      </c>
      <c r="F1098" s="94">
        <v>42516016</v>
      </c>
      <c r="G1098" s="94" t="s">
        <v>124</v>
      </c>
      <c r="H1098" s="95">
        <v>105</v>
      </c>
      <c r="I1098" s="45">
        <f t="shared" si="138"/>
        <v>1</v>
      </c>
      <c r="J1098" s="96">
        <f t="shared" si="139"/>
        <v>105</v>
      </c>
    </row>
    <row r="1099" spans="4:10" ht="15.75" thickBot="1" x14ac:dyDescent="0.3">
      <c r="D1099" s="73"/>
      <c r="E1099" s="103">
        <v>16</v>
      </c>
      <c r="F1099" s="104">
        <v>42516016</v>
      </c>
      <c r="G1099" s="104" t="s">
        <v>124</v>
      </c>
      <c r="H1099" s="105">
        <v>105</v>
      </c>
      <c r="I1099" s="63">
        <f t="shared" ref="I1099:I1162" si="149">$E$21</f>
        <v>1</v>
      </c>
      <c r="J1099" s="106">
        <f t="shared" ref="J1099:J1162" si="150">H1099*I1099</f>
        <v>105</v>
      </c>
    </row>
    <row r="1100" spans="4:10" x14ac:dyDescent="0.25">
      <c r="D1100" s="65" t="s">
        <v>149</v>
      </c>
      <c r="E1100" s="89" t="s">
        <v>129</v>
      </c>
      <c r="F1100" s="90" t="str">
        <f>_xlfn.CONCAT("425",E1100,"014")</f>
        <v>42508014</v>
      </c>
      <c r="G1100" s="90" t="s">
        <v>124</v>
      </c>
      <c r="H1100" s="91">
        <v>77</v>
      </c>
      <c r="I1100" s="39">
        <f t="shared" si="149"/>
        <v>1</v>
      </c>
      <c r="J1100" s="92">
        <f t="shared" si="150"/>
        <v>77</v>
      </c>
    </row>
    <row r="1101" spans="4:10" x14ac:dyDescent="0.25">
      <c r="D1101" s="67"/>
      <c r="E1101" s="93">
        <v>10</v>
      </c>
      <c r="F1101" s="94" t="str">
        <f t="shared" ref="F1101:F1107" si="151">_xlfn.CONCAT("425",E1101,"014")</f>
        <v>42510014</v>
      </c>
      <c r="G1101" s="94" t="s">
        <v>124</v>
      </c>
      <c r="H1101" s="95">
        <v>87</v>
      </c>
      <c r="I1101" s="45">
        <f t="shared" si="149"/>
        <v>1</v>
      </c>
      <c r="J1101" s="96">
        <f t="shared" si="150"/>
        <v>87</v>
      </c>
    </row>
    <row r="1102" spans="4:10" x14ac:dyDescent="0.25">
      <c r="D1102" s="67"/>
      <c r="E1102" s="93">
        <v>12</v>
      </c>
      <c r="F1102" s="94" t="str">
        <f t="shared" si="151"/>
        <v>42512014</v>
      </c>
      <c r="G1102" s="94" t="s">
        <v>124</v>
      </c>
      <c r="H1102" s="95">
        <v>95</v>
      </c>
      <c r="I1102" s="45">
        <f t="shared" si="149"/>
        <v>1</v>
      </c>
      <c r="J1102" s="96">
        <f t="shared" si="150"/>
        <v>95</v>
      </c>
    </row>
    <row r="1103" spans="4:10" x14ac:dyDescent="0.25">
      <c r="D1103" s="67"/>
      <c r="E1103" s="93">
        <v>14</v>
      </c>
      <c r="F1103" s="94" t="str">
        <f t="shared" si="151"/>
        <v>42514014</v>
      </c>
      <c r="G1103" s="94" t="s">
        <v>124</v>
      </c>
      <c r="H1103" s="95">
        <v>135</v>
      </c>
      <c r="I1103" s="45">
        <f t="shared" si="149"/>
        <v>1</v>
      </c>
      <c r="J1103" s="96">
        <f t="shared" si="150"/>
        <v>135</v>
      </c>
    </row>
    <row r="1104" spans="4:10" x14ac:dyDescent="0.25">
      <c r="D1104" s="67"/>
      <c r="E1104" s="93" t="s">
        <v>133</v>
      </c>
      <c r="F1104" s="94">
        <v>42516015</v>
      </c>
      <c r="G1104" s="94" t="s">
        <v>124</v>
      </c>
      <c r="H1104" s="95">
        <v>135</v>
      </c>
      <c r="I1104" s="45">
        <f t="shared" si="149"/>
        <v>1</v>
      </c>
      <c r="J1104" s="96">
        <f t="shared" si="150"/>
        <v>135</v>
      </c>
    </row>
    <row r="1105" spans="4:10" x14ac:dyDescent="0.25">
      <c r="D1105" s="67"/>
      <c r="E1105" s="93">
        <v>16</v>
      </c>
      <c r="F1105" s="94" t="str">
        <f t="shared" si="151"/>
        <v>42516014</v>
      </c>
      <c r="G1105" s="94" t="s">
        <v>124</v>
      </c>
      <c r="H1105" s="95">
        <v>268</v>
      </c>
      <c r="I1105" s="45">
        <f t="shared" si="149"/>
        <v>1</v>
      </c>
      <c r="J1105" s="96">
        <f t="shared" si="150"/>
        <v>268</v>
      </c>
    </row>
    <row r="1106" spans="4:10" x14ac:dyDescent="0.25">
      <c r="D1106" s="67"/>
      <c r="E1106" s="93">
        <v>18</v>
      </c>
      <c r="F1106" s="94" t="str">
        <f t="shared" si="151"/>
        <v>42518014</v>
      </c>
      <c r="G1106" s="94" t="s">
        <v>124</v>
      </c>
      <c r="H1106" s="95">
        <v>281</v>
      </c>
      <c r="I1106" s="45">
        <f t="shared" si="149"/>
        <v>1</v>
      </c>
      <c r="J1106" s="96">
        <f t="shared" si="150"/>
        <v>281</v>
      </c>
    </row>
    <row r="1107" spans="4:10" ht="15.75" thickBot="1" x14ac:dyDescent="0.3">
      <c r="D1107" s="69"/>
      <c r="E1107" s="97">
        <v>20</v>
      </c>
      <c r="F1107" s="98" t="str">
        <f t="shared" si="151"/>
        <v>42520014</v>
      </c>
      <c r="G1107" s="98" t="s">
        <v>124</v>
      </c>
      <c r="H1107" s="99">
        <v>281</v>
      </c>
      <c r="I1107" s="51">
        <f t="shared" si="149"/>
        <v>1</v>
      </c>
      <c r="J1107" s="100">
        <f t="shared" si="150"/>
        <v>281</v>
      </c>
    </row>
    <row r="1108" spans="4:10" x14ac:dyDescent="0.25">
      <c r="D1108" s="70" t="s">
        <v>397</v>
      </c>
      <c r="E1108" s="114" t="s">
        <v>129</v>
      </c>
      <c r="F1108" s="115">
        <v>50005006</v>
      </c>
      <c r="G1108" s="115" t="s">
        <v>124</v>
      </c>
      <c r="H1108" s="116">
        <v>17</v>
      </c>
      <c r="I1108" s="57">
        <f t="shared" si="149"/>
        <v>1</v>
      </c>
      <c r="J1108" s="117">
        <f t="shared" si="150"/>
        <v>17</v>
      </c>
    </row>
    <row r="1109" spans="4:10" x14ac:dyDescent="0.25">
      <c r="D1109" s="67"/>
      <c r="E1109" s="93">
        <v>10</v>
      </c>
      <c r="F1109" s="94">
        <v>50005007</v>
      </c>
      <c r="G1109" s="94" t="s">
        <v>124</v>
      </c>
      <c r="H1109" s="95">
        <v>17</v>
      </c>
      <c r="I1109" s="45">
        <f t="shared" si="149"/>
        <v>1</v>
      </c>
      <c r="J1109" s="96">
        <f t="shared" si="150"/>
        <v>17</v>
      </c>
    </row>
    <row r="1110" spans="4:10" x14ac:dyDescent="0.25">
      <c r="D1110" s="67"/>
      <c r="E1110" s="93">
        <v>12</v>
      </c>
      <c r="F1110" s="94">
        <v>50005007</v>
      </c>
      <c r="G1110" s="94" t="s">
        <v>124</v>
      </c>
      <c r="H1110" s="95">
        <v>17</v>
      </c>
      <c r="I1110" s="45">
        <f t="shared" si="149"/>
        <v>1</v>
      </c>
      <c r="J1110" s="96">
        <f t="shared" si="150"/>
        <v>17</v>
      </c>
    </row>
    <row r="1111" spans="4:10" x14ac:dyDescent="0.25">
      <c r="D1111" s="67"/>
      <c r="E1111" s="93">
        <v>14</v>
      </c>
      <c r="F1111" s="94">
        <v>50005008</v>
      </c>
      <c r="G1111" s="94" t="s">
        <v>124</v>
      </c>
      <c r="H1111" s="95">
        <v>36</v>
      </c>
      <c r="I1111" s="45">
        <f t="shared" si="149"/>
        <v>1</v>
      </c>
      <c r="J1111" s="96">
        <f t="shared" si="150"/>
        <v>36</v>
      </c>
    </row>
    <row r="1112" spans="4:10" x14ac:dyDescent="0.25">
      <c r="D1112" s="67"/>
      <c r="E1112" s="93" t="s">
        <v>133</v>
      </c>
      <c r="F1112" s="94">
        <v>50005008</v>
      </c>
      <c r="G1112" s="94" t="s">
        <v>124</v>
      </c>
      <c r="H1112" s="95">
        <v>36</v>
      </c>
      <c r="I1112" s="45">
        <f t="shared" si="149"/>
        <v>1</v>
      </c>
      <c r="J1112" s="96">
        <f t="shared" si="150"/>
        <v>36</v>
      </c>
    </row>
    <row r="1113" spans="4:10" x14ac:dyDescent="0.25">
      <c r="D1113" s="67"/>
      <c r="E1113" s="93">
        <v>16</v>
      </c>
      <c r="F1113" s="94">
        <v>50005008</v>
      </c>
      <c r="G1113" s="94" t="s">
        <v>124</v>
      </c>
      <c r="H1113" s="95">
        <v>36</v>
      </c>
      <c r="I1113" s="45">
        <f t="shared" si="149"/>
        <v>1</v>
      </c>
      <c r="J1113" s="96">
        <f t="shared" si="150"/>
        <v>36</v>
      </c>
    </row>
    <row r="1114" spans="4:10" x14ac:dyDescent="0.25">
      <c r="D1114" s="67"/>
      <c r="E1114" s="93">
        <v>18</v>
      </c>
      <c r="F1114" s="94">
        <v>50005008</v>
      </c>
      <c r="G1114" s="94" t="s">
        <v>124</v>
      </c>
      <c r="H1114" s="95">
        <v>36</v>
      </c>
      <c r="I1114" s="45">
        <f t="shared" si="149"/>
        <v>1</v>
      </c>
      <c r="J1114" s="96">
        <f t="shared" si="150"/>
        <v>36</v>
      </c>
    </row>
    <row r="1115" spans="4:10" ht="15.75" thickBot="1" x14ac:dyDescent="0.3">
      <c r="D1115" s="73"/>
      <c r="E1115" s="103">
        <v>20</v>
      </c>
      <c r="F1115" s="104">
        <v>50005008</v>
      </c>
      <c r="G1115" s="104" t="s">
        <v>124</v>
      </c>
      <c r="H1115" s="105">
        <v>36</v>
      </c>
      <c r="I1115" s="63">
        <f t="shared" si="149"/>
        <v>1</v>
      </c>
      <c r="J1115" s="106">
        <f t="shared" si="150"/>
        <v>36</v>
      </c>
    </row>
    <row r="1116" spans="4:10" x14ac:dyDescent="0.25">
      <c r="D1116" s="65" t="s">
        <v>334</v>
      </c>
      <c r="E1116" s="89" t="s">
        <v>129</v>
      </c>
      <c r="F1116" s="90" t="str">
        <f>_xlfn.CONCAT("802",E1116,"010")</f>
        <v>80208010</v>
      </c>
      <c r="G1116" s="90" t="s">
        <v>124</v>
      </c>
      <c r="H1116" s="91">
        <v>8</v>
      </c>
      <c r="I1116" s="39">
        <f t="shared" si="149"/>
        <v>1</v>
      </c>
      <c r="J1116" s="92">
        <f t="shared" si="150"/>
        <v>8</v>
      </c>
    </row>
    <row r="1117" spans="4:10" x14ac:dyDescent="0.25">
      <c r="D1117" s="67"/>
      <c r="E1117" s="93">
        <v>10</v>
      </c>
      <c r="F1117" s="94">
        <v>80208012</v>
      </c>
      <c r="G1117" s="94" t="s">
        <v>124</v>
      </c>
      <c r="H1117" s="95">
        <v>14</v>
      </c>
      <c r="I1117" s="45">
        <f t="shared" si="149"/>
        <v>1</v>
      </c>
      <c r="J1117" s="96">
        <f t="shared" si="150"/>
        <v>14</v>
      </c>
    </row>
    <row r="1118" spans="4:10" x14ac:dyDescent="0.25">
      <c r="D1118" s="67"/>
      <c r="E1118" s="93">
        <v>12</v>
      </c>
      <c r="F1118" s="94">
        <v>80209010</v>
      </c>
      <c r="G1118" s="94" t="s">
        <v>124</v>
      </c>
      <c r="H1118" s="95">
        <v>14</v>
      </c>
      <c r="I1118" s="45">
        <f t="shared" si="149"/>
        <v>1</v>
      </c>
      <c r="J1118" s="96">
        <f t="shared" si="150"/>
        <v>14</v>
      </c>
    </row>
    <row r="1119" spans="4:10" x14ac:dyDescent="0.25">
      <c r="D1119" s="67"/>
      <c r="E1119" s="93">
        <v>14</v>
      </c>
      <c r="F1119" s="94">
        <v>80209010</v>
      </c>
      <c r="G1119" s="94" t="s">
        <v>124</v>
      </c>
      <c r="H1119" s="95">
        <v>14</v>
      </c>
      <c r="I1119" s="45">
        <f t="shared" si="149"/>
        <v>1</v>
      </c>
      <c r="J1119" s="96">
        <f t="shared" si="150"/>
        <v>14</v>
      </c>
    </row>
    <row r="1120" spans="4:10" x14ac:dyDescent="0.25">
      <c r="D1120" s="67"/>
      <c r="E1120" s="93" t="s">
        <v>133</v>
      </c>
      <c r="F1120" s="94">
        <v>80209010</v>
      </c>
      <c r="G1120" s="94" t="s">
        <v>124</v>
      </c>
      <c r="H1120" s="95">
        <v>14</v>
      </c>
      <c r="I1120" s="45">
        <f t="shared" si="149"/>
        <v>1</v>
      </c>
      <c r="J1120" s="96">
        <f t="shared" si="150"/>
        <v>14</v>
      </c>
    </row>
    <row r="1121" spans="4:10" x14ac:dyDescent="0.25">
      <c r="D1121" s="67"/>
      <c r="E1121" s="93">
        <v>16</v>
      </c>
      <c r="F1121" s="94">
        <v>80210010</v>
      </c>
      <c r="G1121" s="94" t="s">
        <v>124</v>
      </c>
      <c r="H1121" s="95">
        <v>14</v>
      </c>
      <c r="I1121" s="45">
        <f t="shared" si="149"/>
        <v>1</v>
      </c>
      <c r="J1121" s="96">
        <f t="shared" si="150"/>
        <v>14</v>
      </c>
    </row>
    <row r="1122" spans="4:10" x14ac:dyDescent="0.25">
      <c r="D1122" s="67"/>
      <c r="E1122" s="93">
        <v>18</v>
      </c>
      <c r="F1122" s="94">
        <v>80210010</v>
      </c>
      <c r="G1122" s="94" t="s">
        <v>124</v>
      </c>
      <c r="H1122" s="95">
        <v>14</v>
      </c>
      <c r="I1122" s="45">
        <f t="shared" si="149"/>
        <v>1</v>
      </c>
      <c r="J1122" s="96">
        <f t="shared" si="150"/>
        <v>14</v>
      </c>
    </row>
    <row r="1123" spans="4:10" ht="15.75" thickBot="1" x14ac:dyDescent="0.3">
      <c r="D1123" s="69"/>
      <c r="E1123" s="97">
        <v>20</v>
      </c>
      <c r="F1123" s="98">
        <v>80210010</v>
      </c>
      <c r="G1123" s="98" t="s">
        <v>124</v>
      </c>
      <c r="H1123" s="99">
        <v>14</v>
      </c>
      <c r="I1123" s="51">
        <f t="shared" si="149"/>
        <v>1</v>
      </c>
      <c r="J1123" s="100">
        <f t="shared" si="150"/>
        <v>14</v>
      </c>
    </row>
    <row r="1124" spans="4:10" x14ac:dyDescent="0.25">
      <c r="D1124" s="70" t="s">
        <v>152</v>
      </c>
      <c r="E1124" s="114" t="s">
        <v>129</v>
      </c>
      <c r="F1124" s="115">
        <v>81808010</v>
      </c>
      <c r="G1124" s="115" t="s">
        <v>124</v>
      </c>
      <c r="H1124" s="116">
        <v>8</v>
      </c>
      <c r="I1124" s="57">
        <f t="shared" si="149"/>
        <v>1</v>
      </c>
      <c r="J1124" s="117">
        <f t="shared" si="150"/>
        <v>8</v>
      </c>
    </row>
    <row r="1125" spans="4:10" x14ac:dyDescent="0.25">
      <c r="D1125" s="67"/>
      <c r="E1125" s="93">
        <v>10</v>
      </c>
      <c r="F1125" s="94">
        <v>81810010</v>
      </c>
      <c r="G1125" s="94" t="s">
        <v>124</v>
      </c>
      <c r="H1125" s="95">
        <v>14</v>
      </c>
      <c r="I1125" s="45">
        <f t="shared" si="149"/>
        <v>1</v>
      </c>
      <c r="J1125" s="96">
        <f t="shared" si="150"/>
        <v>14</v>
      </c>
    </row>
    <row r="1126" spans="4:10" x14ac:dyDescent="0.25">
      <c r="D1126" s="67"/>
      <c r="E1126" s="93">
        <v>12</v>
      </c>
      <c r="F1126" s="94">
        <v>81811010</v>
      </c>
      <c r="G1126" s="94" t="s">
        <v>124</v>
      </c>
      <c r="H1126" s="95">
        <v>14</v>
      </c>
      <c r="I1126" s="45">
        <f t="shared" si="149"/>
        <v>1</v>
      </c>
      <c r="J1126" s="96">
        <f t="shared" si="150"/>
        <v>14</v>
      </c>
    </row>
    <row r="1127" spans="4:10" x14ac:dyDescent="0.25">
      <c r="D1127" s="67"/>
      <c r="E1127" s="93">
        <v>14</v>
      </c>
      <c r="F1127" s="94">
        <v>81811010</v>
      </c>
      <c r="G1127" s="94" t="s">
        <v>124</v>
      </c>
      <c r="H1127" s="95">
        <v>14</v>
      </c>
      <c r="I1127" s="45">
        <f t="shared" si="149"/>
        <v>1</v>
      </c>
      <c r="J1127" s="96">
        <f t="shared" si="150"/>
        <v>14</v>
      </c>
    </row>
    <row r="1128" spans="4:10" x14ac:dyDescent="0.25">
      <c r="D1128" s="67"/>
      <c r="E1128" s="93" t="s">
        <v>133</v>
      </c>
      <c r="F1128" s="94">
        <v>81811010</v>
      </c>
      <c r="G1128" s="94" t="s">
        <v>124</v>
      </c>
      <c r="H1128" s="95">
        <v>14</v>
      </c>
      <c r="I1128" s="45">
        <f t="shared" si="149"/>
        <v>1</v>
      </c>
      <c r="J1128" s="96">
        <f t="shared" si="150"/>
        <v>14</v>
      </c>
    </row>
    <row r="1129" spans="4:10" x14ac:dyDescent="0.25">
      <c r="D1129" s="67"/>
      <c r="E1129" s="93">
        <v>16</v>
      </c>
      <c r="F1129" s="94">
        <v>81812010</v>
      </c>
      <c r="G1129" s="94" t="s">
        <v>124</v>
      </c>
      <c r="H1129" s="95">
        <v>14</v>
      </c>
      <c r="I1129" s="45">
        <f t="shared" si="149"/>
        <v>1</v>
      </c>
      <c r="J1129" s="96">
        <f t="shared" si="150"/>
        <v>14</v>
      </c>
    </row>
    <row r="1130" spans="4:10" x14ac:dyDescent="0.25">
      <c r="D1130" s="67"/>
      <c r="E1130" s="93">
        <v>18</v>
      </c>
      <c r="F1130" s="94">
        <v>81812010</v>
      </c>
      <c r="G1130" s="94" t="s">
        <v>124</v>
      </c>
      <c r="H1130" s="95">
        <v>14</v>
      </c>
      <c r="I1130" s="45">
        <f t="shared" si="149"/>
        <v>1</v>
      </c>
      <c r="J1130" s="96">
        <f t="shared" si="150"/>
        <v>14</v>
      </c>
    </row>
    <row r="1131" spans="4:10" ht="15.75" thickBot="1" x14ac:dyDescent="0.3">
      <c r="D1131" s="73"/>
      <c r="E1131" s="103">
        <v>20</v>
      </c>
      <c r="F1131" s="104">
        <v>81812010</v>
      </c>
      <c r="G1131" s="104" t="s">
        <v>124</v>
      </c>
      <c r="H1131" s="105">
        <v>14</v>
      </c>
      <c r="I1131" s="63">
        <f t="shared" si="149"/>
        <v>1</v>
      </c>
      <c r="J1131" s="106">
        <f t="shared" si="150"/>
        <v>14</v>
      </c>
    </row>
    <row r="1132" spans="4:10" x14ac:dyDescent="0.25">
      <c r="D1132" s="65" t="s">
        <v>398</v>
      </c>
      <c r="E1132" s="89" t="s">
        <v>129</v>
      </c>
      <c r="F1132" s="90">
        <v>101589</v>
      </c>
      <c r="G1132" s="90" t="s">
        <v>124</v>
      </c>
      <c r="H1132" s="91">
        <v>13</v>
      </c>
      <c r="I1132" s="39">
        <f t="shared" si="149"/>
        <v>1</v>
      </c>
      <c r="J1132" s="92">
        <f t="shared" si="150"/>
        <v>13</v>
      </c>
    </row>
    <row r="1133" spans="4:10" x14ac:dyDescent="0.25">
      <c r="D1133" s="67"/>
      <c r="E1133" s="93">
        <v>10</v>
      </c>
      <c r="F1133" s="94">
        <v>101589</v>
      </c>
      <c r="G1133" s="94" t="s">
        <v>124</v>
      </c>
      <c r="H1133" s="95">
        <v>13</v>
      </c>
      <c r="I1133" s="45">
        <f t="shared" si="149"/>
        <v>1</v>
      </c>
      <c r="J1133" s="96">
        <f t="shared" si="150"/>
        <v>13</v>
      </c>
    </row>
    <row r="1134" spans="4:10" x14ac:dyDescent="0.25">
      <c r="D1134" s="67"/>
      <c r="E1134" s="93">
        <v>12</v>
      </c>
      <c r="F1134" s="94">
        <v>101589</v>
      </c>
      <c r="G1134" s="94" t="s">
        <v>124</v>
      </c>
      <c r="H1134" s="95">
        <v>13</v>
      </c>
      <c r="I1134" s="45">
        <f t="shared" si="149"/>
        <v>1</v>
      </c>
      <c r="J1134" s="96">
        <f t="shared" si="150"/>
        <v>13</v>
      </c>
    </row>
    <row r="1135" spans="4:10" x14ac:dyDescent="0.25">
      <c r="D1135" s="67"/>
      <c r="E1135" s="93">
        <v>14</v>
      </c>
      <c r="F1135" s="94">
        <v>101589</v>
      </c>
      <c r="G1135" s="94" t="s">
        <v>124</v>
      </c>
      <c r="H1135" s="95">
        <v>13</v>
      </c>
      <c r="I1135" s="45">
        <f t="shared" si="149"/>
        <v>1</v>
      </c>
      <c r="J1135" s="96">
        <f t="shared" si="150"/>
        <v>13</v>
      </c>
    </row>
    <row r="1136" spans="4:10" x14ac:dyDescent="0.25">
      <c r="D1136" s="67"/>
      <c r="E1136" s="93" t="s">
        <v>133</v>
      </c>
      <c r="F1136" s="94">
        <v>101589</v>
      </c>
      <c r="G1136" s="94" t="s">
        <v>124</v>
      </c>
      <c r="H1136" s="95">
        <v>13</v>
      </c>
      <c r="I1136" s="45">
        <f t="shared" si="149"/>
        <v>1</v>
      </c>
      <c r="J1136" s="96">
        <f t="shared" si="150"/>
        <v>13</v>
      </c>
    </row>
    <row r="1137" spans="4:10" x14ac:dyDescent="0.25">
      <c r="D1137" s="67"/>
      <c r="E1137" s="93">
        <v>16</v>
      </c>
      <c r="F1137" s="94">
        <v>101589</v>
      </c>
      <c r="G1137" s="94" t="s">
        <v>124</v>
      </c>
      <c r="H1137" s="95">
        <v>13</v>
      </c>
      <c r="I1137" s="45">
        <f t="shared" si="149"/>
        <v>1</v>
      </c>
      <c r="J1137" s="96">
        <f t="shared" si="150"/>
        <v>13</v>
      </c>
    </row>
    <row r="1138" spans="4:10" x14ac:dyDescent="0.25">
      <c r="D1138" s="67"/>
      <c r="E1138" s="93">
        <v>18</v>
      </c>
      <c r="F1138" s="94">
        <v>101589</v>
      </c>
      <c r="G1138" s="94" t="s">
        <v>124</v>
      </c>
      <c r="H1138" s="95">
        <v>13</v>
      </c>
      <c r="I1138" s="45">
        <f t="shared" si="149"/>
        <v>1</v>
      </c>
      <c r="J1138" s="96">
        <f t="shared" si="150"/>
        <v>13</v>
      </c>
    </row>
    <row r="1139" spans="4:10" ht="15.75" thickBot="1" x14ac:dyDescent="0.3">
      <c r="D1139" s="69"/>
      <c r="E1139" s="97">
        <v>20</v>
      </c>
      <c r="F1139" s="98">
        <v>101589</v>
      </c>
      <c r="G1139" s="98" t="s">
        <v>124</v>
      </c>
      <c r="H1139" s="99">
        <v>13</v>
      </c>
      <c r="I1139" s="51">
        <f t="shared" si="149"/>
        <v>1</v>
      </c>
      <c r="J1139" s="100">
        <f t="shared" si="150"/>
        <v>13</v>
      </c>
    </row>
    <row r="1140" spans="4:10" x14ac:dyDescent="0.25">
      <c r="D1140" s="70" t="s">
        <v>399</v>
      </c>
      <c r="E1140" s="114" t="s">
        <v>129</v>
      </c>
      <c r="F1140" s="115">
        <v>1254</v>
      </c>
      <c r="G1140" s="115" t="s">
        <v>124</v>
      </c>
      <c r="H1140" s="116">
        <v>6</v>
      </c>
      <c r="I1140" s="57">
        <f t="shared" si="149"/>
        <v>1</v>
      </c>
      <c r="J1140" s="117">
        <f t="shared" si="150"/>
        <v>6</v>
      </c>
    </row>
    <row r="1141" spans="4:10" x14ac:dyDescent="0.25">
      <c r="D1141" s="67"/>
      <c r="E1141" s="93">
        <v>10</v>
      </c>
      <c r="F1141" s="94">
        <v>1254</v>
      </c>
      <c r="G1141" s="94" t="s">
        <v>124</v>
      </c>
      <c r="H1141" s="95">
        <v>6</v>
      </c>
      <c r="I1141" s="45">
        <f t="shared" si="149"/>
        <v>1</v>
      </c>
      <c r="J1141" s="96">
        <f t="shared" si="150"/>
        <v>6</v>
      </c>
    </row>
    <row r="1142" spans="4:10" x14ac:dyDescent="0.25">
      <c r="D1142" s="67"/>
      <c r="E1142" s="93">
        <v>12</v>
      </c>
      <c r="F1142" s="94">
        <v>1254</v>
      </c>
      <c r="G1142" s="94" t="s">
        <v>124</v>
      </c>
      <c r="H1142" s="95">
        <v>6</v>
      </c>
      <c r="I1142" s="45">
        <f t="shared" si="149"/>
        <v>1</v>
      </c>
      <c r="J1142" s="96">
        <f t="shared" si="150"/>
        <v>6</v>
      </c>
    </row>
    <row r="1143" spans="4:10" x14ac:dyDescent="0.25">
      <c r="D1143" s="67"/>
      <c r="E1143" s="93">
        <v>14</v>
      </c>
      <c r="F1143" s="94">
        <v>1254</v>
      </c>
      <c r="G1143" s="94" t="s">
        <v>124</v>
      </c>
      <c r="H1143" s="95">
        <v>6</v>
      </c>
      <c r="I1143" s="45">
        <f t="shared" si="149"/>
        <v>1</v>
      </c>
      <c r="J1143" s="96">
        <f t="shared" si="150"/>
        <v>6</v>
      </c>
    </row>
    <row r="1144" spans="4:10" x14ac:dyDescent="0.25">
      <c r="D1144" s="67"/>
      <c r="E1144" s="93" t="s">
        <v>133</v>
      </c>
      <c r="F1144" s="94">
        <v>1254</v>
      </c>
      <c r="G1144" s="94" t="s">
        <v>124</v>
      </c>
      <c r="H1144" s="95">
        <v>6</v>
      </c>
      <c r="I1144" s="45">
        <f t="shared" si="149"/>
        <v>1</v>
      </c>
      <c r="J1144" s="96">
        <f t="shared" si="150"/>
        <v>6</v>
      </c>
    </row>
    <row r="1145" spans="4:10" x14ac:dyDescent="0.25">
      <c r="D1145" s="67"/>
      <c r="E1145" s="93">
        <v>16</v>
      </c>
      <c r="F1145" s="94">
        <v>1254</v>
      </c>
      <c r="G1145" s="94" t="s">
        <v>124</v>
      </c>
      <c r="H1145" s="95">
        <v>6</v>
      </c>
      <c r="I1145" s="45">
        <f t="shared" si="149"/>
        <v>1</v>
      </c>
      <c r="J1145" s="96">
        <f t="shared" si="150"/>
        <v>6</v>
      </c>
    </row>
    <row r="1146" spans="4:10" x14ac:dyDescent="0.25">
      <c r="D1146" s="67"/>
      <c r="E1146" s="93">
        <v>18</v>
      </c>
      <c r="F1146" s="94">
        <v>1254</v>
      </c>
      <c r="G1146" s="94" t="s">
        <v>124</v>
      </c>
      <c r="H1146" s="95">
        <v>6</v>
      </c>
      <c r="I1146" s="45">
        <f t="shared" si="149"/>
        <v>1</v>
      </c>
      <c r="J1146" s="96">
        <f t="shared" si="150"/>
        <v>6</v>
      </c>
    </row>
    <row r="1147" spans="4:10" ht="15.75" thickBot="1" x14ac:dyDescent="0.3">
      <c r="D1147" s="73"/>
      <c r="E1147" s="103">
        <v>20</v>
      </c>
      <c r="F1147" s="104">
        <v>1254</v>
      </c>
      <c r="G1147" s="104" t="s">
        <v>124</v>
      </c>
      <c r="H1147" s="105">
        <v>6</v>
      </c>
      <c r="I1147" s="63">
        <f t="shared" si="149"/>
        <v>1</v>
      </c>
      <c r="J1147" s="106">
        <f t="shared" si="150"/>
        <v>6</v>
      </c>
    </row>
    <row r="1148" spans="4:10" x14ac:dyDescent="0.25">
      <c r="D1148" s="65" t="s">
        <v>437</v>
      </c>
      <c r="E1148" s="89" t="s">
        <v>125</v>
      </c>
      <c r="F1148" s="90">
        <v>90000300</v>
      </c>
      <c r="G1148" s="90" t="s">
        <v>124</v>
      </c>
      <c r="H1148" s="91">
        <v>18</v>
      </c>
      <c r="I1148" s="39">
        <f t="shared" si="149"/>
        <v>1</v>
      </c>
      <c r="J1148" s="92">
        <f t="shared" si="150"/>
        <v>18</v>
      </c>
    </row>
    <row r="1149" spans="4:10" x14ac:dyDescent="0.25">
      <c r="D1149" s="67"/>
      <c r="E1149" s="93" t="s">
        <v>127</v>
      </c>
      <c r="F1149" s="94">
        <v>90000310</v>
      </c>
      <c r="G1149" s="94" t="s">
        <v>124</v>
      </c>
      <c r="H1149" s="95">
        <v>19</v>
      </c>
      <c r="I1149" s="45">
        <f t="shared" si="149"/>
        <v>1</v>
      </c>
      <c r="J1149" s="96">
        <f t="shared" si="150"/>
        <v>19</v>
      </c>
    </row>
    <row r="1150" spans="4:10" x14ac:dyDescent="0.25">
      <c r="D1150" s="67"/>
      <c r="E1150" s="93" t="s">
        <v>129</v>
      </c>
      <c r="F1150" s="94">
        <v>90000320</v>
      </c>
      <c r="G1150" s="94" t="s">
        <v>124</v>
      </c>
      <c r="H1150" s="95">
        <v>19</v>
      </c>
      <c r="I1150" s="45">
        <f t="shared" si="149"/>
        <v>1</v>
      </c>
      <c r="J1150" s="96">
        <f t="shared" si="150"/>
        <v>19</v>
      </c>
    </row>
    <row r="1151" spans="4:10" x14ac:dyDescent="0.25">
      <c r="D1151" s="67"/>
      <c r="E1151" s="93">
        <v>10</v>
      </c>
      <c r="F1151" s="94">
        <v>90000330</v>
      </c>
      <c r="G1151" s="94" t="s">
        <v>124</v>
      </c>
      <c r="H1151" s="95">
        <v>20</v>
      </c>
      <c r="I1151" s="45">
        <f t="shared" si="149"/>
        <v>1</v>
      </c>
      <c r="J1151" s="96">
        <f t="shared" si="150"/>
        <v>20</v>
      </c>
    </row>
    <row r="1152" spans="4:10" x14ac:dyDescent="0.25">
      <c r="D1152" s="67"/>
      <c r="E1152" s="93">
        <v>12</v>
      </c>
      <c r="F1152" s="94">
        <v>90000340</v>
      </c>
      <c r="G1152" s="94" t="s">
        <v>124</v>
      </c>
      <c r="H1152" s="95">
        <v>20</v>
      </c>
      <c r="I1152" s="45">
        <f t="shared" si="149"/>
        <v>1</v>
      </c>
      <c r="J1152" s="96">
        <f t="shared" si="150"/>
        <v>20</v>
      </c>
    </row>
    <row r="1153" spans="2:10" x14ac:dyDescent="0.25">
      <c r="D1153" s="67"/>
      <c r="E1153" s="93">
        <v>14</v>
      </c>
      <c r="F1153" s="94">
        <v>90000345</v>
      </c>
      <c r="G1153" s="94" t="s">
        <v>124</v>
      </c>
      <c r="H1153" s="95">
        <v>35</v>
      </c>
      <c r="I1153" s="45">
        <f t="shared" si="149"/>
        <v>1</v>
      </c>
      <c r="J1153" s="96">
        <f t="shared" si="150"/>
        <v>35</v>
      </c>
    </row>
    <row r="1154" spans="2:10" x14ac:dyDescent="0.25">
      <c r="D1154" s="67"/>
      <c r="E1154" s="93">
        <v>15</v>
      </c>
      <c r="F1154" s="94">
        <v>90000350</v>
      </c>
      <c r="G1154" s="94" t="s">
        <v>124</v>
      </c>
      <c r="H1154" s="95">
        <v>37</v>
      </c>
      <c r="I1154" s="45">
        <f t="shared" si="149"/>
        <v>1</v>
      </c>
      <c r="J1154" s="96">
        <f t="shared" si="150"/>
        <v>37</v>
      </c>
    </row>
    <row r="1155" spans="2:10" x14ac:dyDescent="0.25">
      <c r="D1155" s="67"/>
      <c r="E1155" s="93">
        <v>16</v>
      </c>
      <c r="F1155" s="94">
        <v>90000360</v>
      </c>
      <c r="G1155" s="94" t="s">
        <v>124</v>
      </c>
      <c r="H1155" s="95">
        <v>40</v>
      </c>
      <c r="I1155" s="45">
        <f t="shared" si="149"/>
        <v>1</v>
      </c>
      <c r="J1155" s="96">
        <f t="shared" si="150"/>
        <v>40</v>
      </c>
    </row>
    <row r="1156" spans="2:10" ht="15.75" thickBot="1" x14ac:dyDescent="0.3">
      <c r="D1156" s="69"/>
      <c r="E1156" s="98">
        <v>18</v>
      </c>
      <c r="F1156" s="98">
        <v>90000370</v>
      </c>
      <c r="G1156" s="98" t="s">
        <v>124</v>
      </c>
      <c r="H1156" s="99">
        <v>69</v>
      </c>
      <c r="I1156" s="51">
        <f t="shared" si="149"/>
        <v>1</v>
      </c>
      <c r="J1156" s="100">
        <f t="shared" si="150"/>
        <v>69</v>
      </c>
    </row>
    <row r="1157" spans="2:10" x14ac:dyDescent="0.25">
      <c r="D1157" s="70" t="s">
        <v>438</v>
      </c>
      <c r="E1157" s="114" t="s">
        <v>125</v>
      </c>
      <c r="F1157" s="115">
        <v>900003001</v>
      </c>
      <c r="G1157" s="115" t="s">
        <v>124</v>
      </c>
      <c r="H1157" s="116">
        <v>18</v>
      </c>
      <c r="I1157" s="57">
        <f t="shared" si="149"/>
        <v>1</v>
      </c>
      <c r="J1157" s="117">
        <f t="shared" si="150"/>
        <v>18</v>
      </c>
    </row>
    <row r="1158" spans="2:10" x14ac:dyDescent="0.25">
      <c r="D1158" s="67"/>
      <c r="E1158" s="93" t="s">
        <v>127</v>
      </c>
      <c r="F1158" s="94">
        <v>900003101</v>
      </c>
      <c r="G1158" s="94" t="s">
        <v>124</v>
      </c>
      <c r="H1158" s="95">
        <v>19</v>
      </c>
      <c r="I1158" s="45">
        <f t="shared" si="149"/>
        <v>1</v>
      </c>
      <c r="J1158" s="96">
        <f t="shared" si="150"/>
        <v>19</v>
      </c>
    </row>
    <row r="1159" spans="2:10" x14ac:dyDescent="0.25">
      <c r="D1159" s="67"/>
      <c r="E1159" s="93" t="s">
        <v>129</v>
      </c>
      <c r="F1159" s="94">
        <v>900003201</v>
      </c>
      <c r="G1159" s="94" t="s">
        <v>124</v>
      </c>
      <c r="H1159" s="95">
        <v>19</v>
      </c>
      <c r="I1159" s="45">
        <f t="shared" si="149"/>
        <v>1</v>
      </c>
      <c r="J1159" s="96">
        <f t="shared" si="150"/>
        <v>19</v>
      </c>
    </row>
    <row r="1160" spans="2:10" x14ac:dyDescent="0.25">
      <c r="D1160" s="67"/>
      <c r="E1160" s="93">
        <v>10</v>
      </c>
      <c r="F1160" s="94">
        <v>900003301</v>
      </c>
      <c r="G1160" s="94" t="s">
        <v>124</v>
      </c>
      <c r="H1160" s="95">
        <v>20</v>
      </c>
      <c r="I1160" s="45">
        <f t="shared" si="149"/>
        <v>1</v>
      </c>
      <c r="J1160" s="96">
        <f t="shared" si="150"/>
        <v>20</v>
      </c>
    </row>
    <row r="1161" spans="2:10" x14ac:dyDescent="0.25">
      <c r="D1161" s="67"/>
      <c r="E1161" s="93">
        <v>12</v>
      </c>
      <c r="F1161" s="94">
        <v>900003401</v>
      </c>
      <c r="G1161" s="94" t="s">
        <v>124</v>
      </c>
      <c r="H1161" s="95">
        <v>20</v>
      </c>
      <c r="I1161" s="45">
        <f t="shared" si="149"/>
        <v>1</v>
      </c>
      <c r="J1161" s="96">
        <f t="shared" si="150"/>
        <v>20</v>
      </c>
    </row>
    <row r="1162" spans="2:10" x14ac:dyDescent="0.25">
      <c r="D1162" s="67"/>
      <c r="E1162" s="93">
        <v>14</v>
      </c>
      <c r="F1162" s="94">
        <v>900003451</v>
      </c>
      <c r="G1162" s="94" t="s">
        <v>124</v>
      </c>
      <c r="H1162" s="95">
        <v>35</v>
      </c>
      <c r="I1162" s="45">
        <f t="shared" si="149"/>
        <v>1</v>
      </c>
      <c r="J1162" s="96">
        <f t="shared" si="150"/>
        <v>35</v>
      </c>
    </row>
    <row r="1163" spans="2:10" ht="15.75" thickBot="1" x14ac:dyDescent="0.3">
      <c r="D1163" s="69"/>
      <c r="E1163" s="97">
        <v>15</v>
      </c>
      <c r="F1163" s="98">
        <v>900003501</v>
      </c>
      <c r="G1163" s="98" t="s">
        <v>124</v>
      </c>
      <c r="H1163" s="99">
        <v>37</v>
      </c>
      <c r="I1163" s="51">
        <f t="shared" ref="I1163" si="152">$E$21</f>
        <v>1</v>
      </c>
      <c r="J1163" s="100">
        <f t="shared" ref="J1163:J1169" si="153">H1163*I1163</f>
        <v>37</v>
      </c>
    </row>
    <row r="1166" spans="2:10" ht="30" x14ac:dyDescent="0.4">
      <c r="B1166" s="26" t="s">
        <v>17</v>
      </c>
      <c r="C1166" s="26"/>
      <c r="D1166" s="26"/>
      <c r="E1166" s="26"/>
      <c r="F1166" s="26"/>
      <c r="G1166" s="26"/>
      <c r="H1166" s="26"/>
      <c r="I1166" s="26"/>
      <c r="J1166" s="26"/>
    </row>
    <row r="1167" spans="2:10" ht="15.75" thickBot="1" x14ac:dyDescent="0.3"/>
    <row r="1168" spans="2:10" ht="15.75" thickBot="1" x14ac:dyDescent="0.3">
      <c r="C1168" s="29" t="s">
        <v>439</v>
      </c>
      <c r="D1168" s="30" t="s">
        <v>440</v>
      </c>
      <c r="E1168" s="31" t="s">
        <v>24</v>
      </c>
      <c r="F1168" s="30" t="s">
        <v>25</v>
      </c>
      <c r="G1168" s="30" t="s">
        <v>26</v>
      </c>
      <c r="H1168" s="32" t="s">
        <v>27</v>
      </c>
      <c r="I1168" s="33" t="s">
        <v>28</v>
      </c>
      <c r="J1168" s="34" t="s">
        <v>29</v>
      </c>
    </row>
    <row r="1169" spans="3:10" x14ac:dyDescent="0.25">
      <c r="C1169" s="35" t="s">
        <v>441</v>
      </c>
      <c r="D1169" s="36" t="s">
        <v>442</v>
      </c>
      <c r="E1169" s="36">
        <v>703310806</v>
      </c>
      <c r="F1169" s="37" t="s">
        <v>443</v>
      </c>
      <c r="G1169" s="36" t="s">
        <v>35</v>
      </c>
      <c r="H1169" s="38">
        <v>607</v>
      </c>
      <c r="I1169" s="39">
        <f t="shared" ref="I1169:I1204" si="154">$E$21</f>
        <v>1</v>
      </c>
      <c r="J1169" s="40">
        <f t="shared" ref="J1169:J1204" si="155">H1169*I1169</f>
        <v>607</v>
      </c>
    </row>
    <row r="1170" spans="3:10" x14ac:dyDescent="0.25">
      <c r="C1170" s="41" t="s">
        <v>444</v>
      </c>
      <c r="D1170" s="42" t="s">
        <v>442</v>
      </c>
      <c r="E1170" s="42">
        <v>703310808</v>
      </c>
      <c r="F1170" s="43" t="s">
        <v>445</v>
      </c>
      <c r="G1170" s="42" t="s">
        <v>35</v>
      </c>
      <c r="H1170" s="44">
        <v>607</v>
      </c>
      <c r="I1170" s="45">
        <f t="shared" si="154"/>
        <v>1</v>
      </c>
      <c r="J1170" s="46">
        <f t="shared" si="155"/>
        <v>607</v>
      </c>
    </row>
    <row r="1171" spans="3:10" x14ac:dyDescent="0.25">
      <c r="C1171" s="41" t="s">
        <v>446</v>
      </c>
      <c r="D1171" s="42" t="s">
        <v>442</v>
      </c>
      <c r="E1171" s="42">
        <v>703311006</v>
      </c>
      <c r="F1171" s="43" t="s">
        <v>447</v>
      </c>
      <c r="G1171" s="42" t="s">
        <v>35</v>
      </c>
      <c r="H1171" s="44">
        <v>850</v>
      </c>
      <c r="I1171" s="45">
        <f t="shared" si="154"/>
        <v>1</v>
      </c>
      <c r="J1171" s="46">
        <f t="shared" si="155"/>
        <v>850</v>
      </c>
    </row>
    <row r="1172" spans="3:10" x14ac:dyDescent="0.25">
      <c r="C1172" s="41" t="s">
        <v>448</v>
      </c>
      <c r="D1172" s="42" t="s">
        <v>442</v>
      </c>
      <c r="E1172" s="42">
        <v>703311008</v>
      </c>
      <c r="F1172" s="43" t="s">
        <v>449</v>
      </c>
      <c r="G1172" s="42" t="s">
        <v>35</v>
      </c>
      <c r="H1172" s="127">
        <v>829</v>
      </c>
      <c r="I1172" s="45">
        <f t="shared" si="154"/>
        <v>1</v>
      </c>
      <c r="J1172" s="46">
        <f t="shared" si="155"/>
        <v>829</v>
      </c>
    </row>
    <row r="1173" spans="3:10" x14ac:dyDescent="0.25">
      <c r="C1173" s="41" t="s">
        <v>450</v>
      </c>
      <c r="D1173" s="42" t="s">
        <v>442</v>
      </c>
      <c r="E1173" s="42">
        <v>703311010</v>
      </c>
      <c r="F1173" s="43" t="s">
        <v>451</v>
      </c>
      <c r="G1173" s="42" t="s">
        <v>35</v>
      </c>
      <c r="H1173" s="44">
        <v>831</v>
      </c>
      <c r="I1173" s="45">
        <f t="shared" si="154"/>
        <v>1</v>
      </c>
      <c r="J1173" s="46">
        <f t="shared" si="155"/>
        <v>831</v>
      </c>
    </row>
    <row r="1174" spans="3:10" x14ac:dyDescent="0.25">
      <c r="C1174" s="41" t="s">
        <v>452</v>
      </c>
      <c r="D1174" s="42" t="s">
        <v>442</v>
      </c>
      <c r="E1174" s="42">
        <v>703311206</v>
      </c>
      <c r="F1174" s="43" t="s">
        <v>453</v>
      </c>
      <c r="G1174" s="42" t="s">
        <v>35</v>
      </c>
      <c r="H1174" s="127">
        <v>915</v>
      </c>
      <c r="I1174" s="45">
        <f t="shared" si="154"/>
        <v>1</v>
      </c>
      <c r="J1174" s="46">
        <f t="shared" si="155"/>
        <v>915</v>
      </c>
    </row>
    <row r="1175" spans="3:10" x14ac:dyDescent="0.25">
      <c r="C1175" s="41" t="s">
        <v>454</v>
      </c>
      <c r="D1175" s="42" t="s">
        <v>442</v>
      </c>
      <c r="E1175" s="42">
        <v>703311208</v>
      </c>
      <c r="F1175" s="43" t="s">
        <v>455</v>
      </c>
      <c r="G1175" s="42" t="s">
        <v>35</v>
      </c>
      <c r="H1175" s="44">
        <v>895</v>
      </c>
      <c r="I1175" s="45">
        <f t="shared" si="154"/>
        <v>1</v>
      </c>
      <c r="J1175" s="46">
        <f t="shared" si="155"/>
        <v>895</v>
      </c>
    </row>
    <row r="1176" spans="3:10" x14ac:dyDescent="0.25">
      <c r="C1176" s="41" t="s">
        <v>456</v>
      </c>
      <c r="D1176" s="42" t="s">
        <v>442</v>
      </c>
      <c r="E1176" s="42">
        <v>703311210</v>
      </c>
      <c r="F1176" s="43" t="s">
        <v>457</v>
      </c>
      <c r="G1176" s="42" t="s">
        <v>35</v>
      </c>
      <c r="H1176" s="44">
        <v>895</v>
      </c>
      <c r="I1176" s="45">
        <f t="shared" si="154"/>
        <v>1</v>
      </c>
      <c r="J1176" s="46">
        <f t="shared" si="155"/>
        <v>895</v>
      </c>
    </row>
    <row r="1177" spans="3:10" x14ac:dyDescent="0.25">
      <c r="C1177" s="41" t="s">
        <v>458</v>
      </c>
      <c r="D1177" s="42" t="s">
        <v>442</v>
      </c>
      <c r="E1177" s="42">
        <v>703311212</v>
      </c>
      <c r="F1177" s="43" t="s">
        <v>459</v>
      </c>
      <c r="G1177" s="42" t="s">
        <v>35</v>
      </c>
      <c r="H1177" s="44">
        <v>989</v>
      </c>
      <c r="I1177" s="45">
        <f t="shared" si="154"/>
        <v>1</v>
      </c>
      <c r="J1177" s="46">
        <f t="shared" si="155"/>
        <v>989</v>
      </c>
    </row>
    <row r="1178" spans="3:10" x14ac:dyDescent="0.25">
      <c r="C1178" s="41" t="s">
        <v>460</v>
      </c>
      <c r="D1178" s="42" t="s">
        <v>442</v>
      </c>
      <c r="E1178" s="42">
        <v>703311408</v>
      </c>
      <c r="F1178" s="43" t="s">
        <v>461</v>
      </c>
      <c r="G1178" s="42" t="s">
        <v>35</v>
      </c>
      <c r="H1178" s="44">
        <v>1620</v>
      </c>
      <c r="I1178" s="45">
        <f t="shared" si="154"/>
        <v>1</v>
      </c>
      <c r="J1178" s="46">
        <f t="shared" si="155"/>
        <v>1620</v>
      </c>
    </row>
    <row r="1179" spans="3:10" x14ac:dyDescent="0.25">
      <c r="C1179" s="41" t="s">
        <v>462</v>
      </c>
      <c r="D1179" s="42" t="s">
        <v>442</v>
      </c>
      <c r="E1179" s="42">
        <v>703311410</v>
      </c>
      <c r="F1179" s="43" t="s">
        <v>463</v>
      </c>
      <c r="G1179" s="42" t="s">
        <v>35</v>
      </c>
      <c r="H1179" s="127">
        <v>1587</v>
      </c>
      <c r="I1179" s="45">
        <f t="shared" si="154"/>
        <v>1</v>
      </c>
      <c r="J1179" s="46">
        <f t="shared" si="155"/>
        <v>1587</v>
      </c>
    </row>
    <row r="1180" spans="3:10" ht="15.75" thickBot="1" x14ac:dyDescent="0.3">
      <c r="C1180" s="47" t="s">
        <v>464</v>
      </c>
      <c r="D1180" s="48" t="s">
        <v>442</v>
      </c>
      <c r="E1180" s="48">
        <v>703311412</v>
      </c>
      <c r="F1180" s="49" t="s">
        <v>465</v>
      </c>
      <c r="G1180" s="48" t="s">
        <v>35</v>
      </c>
      <c r="H1180" s="50">
        <v>1980</v>
      </c>
      <c r="I1180" s="51">
        <f t="shared" si="154"/>
        <v>1</v>
      </c>
      <c r="J1180" s="52">
        <f t="shared" si="155"/>
        <v>1980</v>
      </c>
    </row>
    <row r="1181" spans="3:10" x14ac:dyDescent="0.25">
      <c r="C1181" s="35" t="s">
        <v>466</v>
      </c>
      <c r="D1181" s="36" t="s">
        <v>467</v>
      </c>
      <c r="E1181" s="36">
        <v>703210606</v>
      </c>
      <c r="F1181" s="37" t="s">
        <v>468</v>
      </c>
      <c r="G1181" s="36" t="s">
        <v>35</v>
      </c>
      <c r="H1181" s="38">
        <v>604</v>
      </c>
      <c r="I1181" s="39">
        <f t="shared" si="154"/>
        <v>1</v>
      </c>
      <c r="J1181" s="40">
        <f t="shared" si="155"/>
        <v>604</v>
      </c>
    </row>
    <row r="1182" spans="3:10" x14ac:dyDescent="0.25">
      <c r="C1182" s="41" t="s">
        <v>441</v>
      </c>
      <c r="D1182" s="42" t="s">
        <v>467</v>
      </c>
      <c r="E1182" s="42">
        <v>703210806</v>
      </c>
      <c r="F1182" s="43" t="s">
        <v>469</v>
      </c>
      <c r="G1182" s="42" t="s">
        <v>35</v>
      </c>
      <c r="H1182" s="44">
        <v>607</v>
      </c>
      <c r="I1182" s="45">
        <f t="shared" si="154"/>
        <v>1</v>
      </c>
      <c r="J1182" s="46">
        <f t="shared" si="155"/>
        <v>607</v>
      </c>
    </row>
    <row r="1183" spans="3:10" x14ac:dyDescent="0.25">
      <c r="C1183" s="41" t="s">
        <v>444</v>
      </c>
      <c r="D1183" s="42" t="s">
        <v>467</v>
      </c>
      <c r="E1183" s="42">
        <v>703210808</v>
      </c>
      <c r="F1183" s="43" t="s">
        <v>470</v>
      </c>
      <c r="G1183" s="42" t="s">
        <v>35</v>
      </c>
      <c r="H1183" s="44">
        <v>607</v>
      </c>
      <c r="I1183" s="45">
        <f t="shared" si="154"/>
        <v>1</v>
      </c>
      <c r="J1183" s="46">
        <f t="shared" si="155"/>
        <v>607</v>
      </c>
    </row>
    <row r="1184" spans="3:10" x14ac:dyDescent="0.25">
      <c r="C1184" s="41" t="s">
        <v>446</v>
      </c>
      <c r="D1184" s="42" t="s">
        <v>467</v>
      </c>
      <c r="E1184" s="42">
        <v>703211006</v>
      </c>
      <c r="F1184" s="43" t="s">
        <v>471</v>
      </c>
      <c r="G1184" s="42" t="s">
        <v>35</v>
      </c>
      <c r="H1184" s="44">
        <v>795</v>
      </c>
      <c r="I1184" s="45">
        <f t="shared" si="154"/>
        <v>1</v>
      </c>
      <c r="J1184" s="46">
        <f t="shared" si="155"/>
        <v>795</v>
      </c>
    </row>
    <row r="1185" spans="3:10" x14ac:dyDescent="0.25">
      <c r="C1185" s="41" t="s">
        <v>448</v>
      </c>
      <c r="D1185" s="42" t="s">
        <v>467</v>
      </c>
      <c r="E1185" s="42">
        <v>703211008</v>
      </c>
      <c r="F1185" s="43" t="s">
        <v>472</v>
      </c>
      <c r="G1185" s="42" t="s">
        <v>35</v>
      </c>
      <c r="H1185" s="44">
        <v>831</v>
      </c>
      <c r="I1185" s="45">
        <f t="shared" si="154"/>
        <v>1</v>
      </c>
      <c r="J1185" s="46">
        <f t="shared" si="155"/>
        <v>831</v>
      </c>
    </row>
    <row r="1186" spans="3:10" x14ac:dyDescent="0.25">
      <c r="C1186" s="41" t="s">
        <v>450</v>
      </c>
      <c r="D1186" s="42" t="s">
        <v>467</v>
      </c>
      <c r="E1186" s="42">
        <v>703211010</v>
      </c>
      <c r="F1186" s="43" t="s">
        <v>473</v>
      </c>
      <c r="G1186" s="42" t="s">
        <v>35</v>
      </c>
      <c r="H1186" s="44">
        <v>831</v>
      </c>
      <c r="I1186" s="45">
        <f t="shared" si="154"/>
        <v>1</v>
      </c>
      <c r="J1186" s="46">
        <f t="shared" si="155"/>
        <v>831</v>
      </c>
    </row>
    <row r="1187" spans="3:10" x14ac:dyDescent="0.25">
      <c r="C1187" s="41" t="s">
        <v>452</v>
      </c>
      <c r="D1187" s="42" t="s">
        <v>467</v>
      </c>
      <c r="E1187" s="42">
        <v>703211206</v>
      </c>
      <c r="F1187" s="43" t="s">
        <v>474</v>
      </c>
      <c r="G1187" s="42" t="s">
        <v>35</v>
      </c>
      <c r="H1187" s="127">
        <v>915</v>
      </c>
      <c r="I1187" s="45">
        <f t="shared" si="154"/>
        <v>1</v>
      </c>
      <c r="J1187" s="46">
        <f t="shared" si="155"/>
        <v>915</v>
      </c>
    </row>
    <row r="1188" spans="3:10" x14ac:dyDescent="0.25">
      <c r="C1188" s="41" t="s">
        <v>454</v>
      </c>
      <c r="D1188" s="42" t="s">
        <v>467</v>
      </c>
      <c r="E1188" s="42">
        <v>703211208</v>
      </c>
      <c r="F1188" s="43" t="s">
        <v>475</v>
      </c>
      <c r="G1188" s="42" t="s">
        <v>35</v>
      </c>
      <c r="H1188" s="44">
        <v>895</v>
      </c>
      <c r="I1188" s="45">
        <f t="shared" si="154"/>
        <v>1</v>
      </c>
      <c r="J1188" s="46">
        <f t="shared" si="155"/>
        <v>895</v>
      </c>
    </row>
    <row r="1189" spans="3:10" x14ac:dyDescent="0.25">
      <c r="C1189" s="41" t="s">
        <v>456</v>
      </c>
      <c r="D1189" s="42" t="s">
        <v>467</v>
      </c>
      <c r="E1189" s="42">
        <v>703211210</v>
      </c>
      <c r="F1189" s="43" t="s">
        <v>476</v>
      </c>
      <c r="G1189" s="42" t="s">
        <v>35</v>
      </c>
      <c r="H1189" s="44">
        <v>895</v>
      </c>
      <c r="I1189" s="45">
        <f t="shared" si="154"/>
        <v>1</v>
      </c>
      <c r="J1189" s="46">
        <f t="shared" si="155"/>
        <v>895</v>
      </c>
    </row>
    <row r="1190" spans="3:10" x14ac:dyDescent="0.25">
      <c r="C1190" s="41" t="s">
        <v>458</v>
      </c>
      <c r="D1190" s="42" t="s">
        <v>467</v>
      </c>
      <c r="E1190" s="42">
        <v>703211212</v>
      </c>
      <c r="F1190" s="43" t="s">
        <v>477</v>
      </c>
      <c r="G1190" s="42" t="s">
        <v>35</v>
      </c>
      <c r="H1190" s="44">
        <v>989</v>
      </c>
      <c r="I1190" s="45">
        <f t="shared" si="154"/>
        <v>1</v>
      </c>
      <c r="J1190" s="46">
        <f t="shared" si="155"/>
        <v>989</v>
      </c>
    </row>
    <row r="1191" spans="3:10" x14ac:dyDescent="0.25">
      <c r="C1191" s="41" t="s">
        <v>460</v>
      </c>
      <c r="D1191" s="42" t="s">
        <v>467</v>
      </c>
      <c r="E1191" s="42">
        <v>703211408</v>
      </c>
      <c r="F1191" s="43" t="s">
        <v>478</v>
      </c>
      <c r="G1191" s="42" t="s">
        <v>35</v>
      </c>
      <c r="H1191" s="44">
        <v>1620</v>
      </c>
      <c r="I1191" s="45">
        <f t="shared" si="154"/>
        <v>1</v>
      </c>
      <c r="J1191" s="46">
        <f t="shared" si="155"/>
        <v>1620</v>
      </c>
    </row>
    <row r="1192" spans="3:10" x14ac:dyDescent="0.25">
      <c r="C1192" s="41" t="s">
        <v>462</v>
      </c>
      <c r="D1192" s="42" t="s">
        <v>467</v>
      </c>
      <c r="E1192" s="42">
        <v>703211410</v>
      </c>
      <c r="F1192" s="43" t="s">
        <v>479</v>
      </c>
      <c r="G1192" s="42" t="s">
        <v>35</v>
      </c>
      <c r="H1192" s="127">
        <v>1587</v>
      </c>
      <c r="I1192" s="45">
        <f t="shared" si="154"/>
        <v>1</v>
      </c>
      <c r="J1192" s="46">
        <f t="shared" si="155"/>
        <v>1587</v>
      </c>
    </row>
    <row r="1193" spans="3:10" ht="15.75" thickBot="1" x14ac:dyDescent="0.3">
      <c r="C1193" s="47" t="s">
        <v>464</v>
      </c>
      <c r="D1193" s="48" t="s">
        <v>467</v>
      </c>
      <c r="E1193" s="48">
        <v>703211412</v>
      </c>
      <c r="F1193" s="49" t="s">
        <v>480</v>
      </c>
      <c r="G1193" s="48" t="s">
        <v>35</v>
      </c>
      <c r="H1193" s="50">
        <v>1980</v>
      </c>
      <c r="I1193" s="51">
        <f t="shared" si="154"/>
        <v>1</v>
      </c>
      <c r="J1193" s="52">
        <f t="shared" si="155"/>
        <v>1980</v>
      </c>
    </row>
    <row r="1194" spans="3:10" x14ac:dyDescent="0.25">
      <c r="C1194" s="53" t="s">
        <v>441</v>
      </c>
      <c r="D1194" s="54" t="s">
        <v>481</v>
      </c>
      <c r="E1194" s="54">
        <v>703410806</v>
      </c>
      <c r="F1194" s="55" t="s">
        <v>482</v>
      </c>
      <c r="G1194" s="54" t="s">
        <v>35</v>
      </c>
      <c r="H1194" s="56">
        <v>746</v>
      </c>
      <c r="I1194" s="57">
        <f t="shared" si="154"/>
        <v>1</v>
      </c>
      <c r="J1194" s="58">
        <f t="shared" si="155"/>
        <v>746</v>
      </c>
    </row>
    <row r="1195" spans="3:10" x14ac:dyDescent="0.25">
      <c r="C1195" s="41" t="s">
        <v>444</v>
      </c>
      <c r="D1195" s="42" t="s">
        <v>481</v>
      </c>
      <c r="E1195" s="42">
        <v>703410808</v>
      </c>
      <c r="F1195" s="43" t="s">
        <v>483</v>
      </c>
      <c r="G1195" s="42" t="s">
        <v>35</v>
      </c>
      <c r="H1195" s="44">
        <v>746</v>
      </c>
      <c r="I1195" s="45">
        <f t="shared" si="154"/>
        <v>1</v>
      </c>
      <c r="J1195" s="46">
        <f t="shared" si="155"/>
        <v>746</v>
      </c>
    </row>
    <row r="1196" spans="3:10" x14ac:dyDescent="0.25">
      <c r="C1196" s="41" t="s">
        <v>446</v>
      </c>
      <c r="D1196" s="42" t="s">
        <v>481</v>
      </c>
      <c r="E1196" s="42">
        <v>703411006</v>
      </c>
      <c r="F1196" s="43" t="s">
        <v>484</v>
      </c>
      <c r="G1196" s="42" t="s">
        <v>35</v>
      </c>
      <c r="H1196" s="44">
        <v>863</v>
      </c>
      <c r="I1196" s="45">
        <f t="shared" si="154"/>
        <v>1</v>
      </c>
      <c r="J1196" s="46">
        <f t="shared" si="155"/>
        <v>863</v>
      </c>
    </row>
    <row r="1197" spans="3:10" x14ac:dyDescent="0.25">
      <c r="C1197" s="41" t="s">
        <v>448</v>
      </c>
      <c r="D1197" s="42" t="s">
        <v>481</v>
      </c>
      <c r="E1197" s="42">
        <v>703411008</v>
      </c>
      <c r="F1197" s="43" t="s">
        <v>485</v>
      </c>
      <c r="G1197" s="42" t="s">
        <v>35</v>
      </c>
      <c r="H1197" s="44">
        <v>863</v>
      </c>
      <c r="I1197" s="45">
        <f t="shared" si="154"/>
        <v>1</v>
      </c>
      <c r="J1197" s="46">
        <f t="shared" si="155"/>
        <v>863</v>
      </c>
    </row>
    <row r="1198" spans="3:10" x14ac:dyDescent="0.25">
      <c r="C1198" s="41" t="s">
        <v>450</v>
      </c>
      <c r="D1198" s="42" t="s">
        <v>481</v>
      </c>
      <c r="E1198" s="42">
        <v>703411010</v>
      </c>
      <c r="F1198" s="43" t="s">
        <v>486</v>
      </c>
      <c r="G1198" s="42" t="s">
        <v>35</v>
      </c>
      <c r="H1198" s="44">
        <v>863</v>
      </c>
      <c r="I1198" s="45">
        <f t="shared" si="154"/>
        <v>1</v>
      </c>
      <c r="J1198" s="46">
        <f t="shared" si="155"/>
        <v>863</v>
      </c>
    </row>
    <row r="1199" spans="3:10" x14ac:dyDescent="0.25">
      <c r="C1199" s="41" t="s">
        <v>452</v>
      </c>
      <c r="D1199" s="42" t="s">
        <v>481</v>
      </c>
      <c r="E1199" s="42">
        <v>703411206</v>
      </c>
      <c r="F1199" s="43" t="s">
        <v>487</v>
      </c>
      <c r="G1199" s="42" t="s">
        <v>35</v>
      </c>
      <c r="H1199" s="44">
        <v>940</v>
      </c>
      <c r="I1199" s="45">
        <f t="shared" si="154"/>
        <v>1</v>
      </c>
      <c r="J1199" s="46">
        <f t="shared" si="155"/>
        <v>940</v>
      </c>
    </row>
    <row r="1200" spans="3:10" x14ac:dyDescent="0.25">
      <c r="C1200" s="41" t="s">
        <v>454</v>
      </c>
      <c r="D1200" s="42" t="s">
        <v>481</v>
      </c>
      <c r="E1200" s="42">
        <v>703411208</v>
      </c>
      <c r="F1200" s="43" t="s">
        <v>488</v>
      </c>
      <c r="G1200" s="42" t="s">
        <v>35</v>
      </c>
      <c r="H1200" s="44">
        <v>940</v>
      </c>
      <c r="I1200" s="45">
        <f t="shared" si="154"/>
        <v>1</v>
      </c>
      <c r="J1200" s="46">
        <f t="shared" si="155"/>
        <v>940</v>
      </c>
    </row>
    <row r="1201" spans="2:10" x14ac:dyDescent="0.25">
      <c r="C1201" s="41" t="s">
        <v>456</v>
      </c>
      <c r="D1201" s="42" t="s">
        <v>481</v>
      </c>
      <c r="E1201" s="42">
        <v>703411210</v>
      </c>
      <c r="F1201" s="43" t="s">
        <v>489</v>
      </c>
      <c r="G1201" s="42" t="s">
        <v>35</v>
      </c>
      <c r="H1201" s="44">
        <v>1106</v>
      </c>
      <c r="I1201" s="45">
        <f t="shared" si="154"/>
        <v>1</v>
      </c>
      <c r="J1201" s="46">
        <f t="shared" si="155"/>
        <v>1106</v>
      </c>
    </row>
    <row r="1202" spans="2:10" x14ac:dyDescent="0.25">
      <c r="C1202" s="41" t="s">
        <v>458</v>
      </c>
      <c r="D1202" s="42" t="s">
        <v>481</v>
      </c>
      <c r="E1202" s="42">
        <v>703411212</v>
      </c>
      <c r="F1202" s="43" t="s">
        <v>490</v>
      </c>
      <c r="G1202" s="42" t="s">
        <v>35</v>
      </c>
      <c r="H1202" s="44">
        <v>1106</v>
      </c>
      <c r="I1202" s="45">
        <f t="shared" si="154"/>
        <v>1</v>
      </c>
      <c r="J1202" s="46">
        <f t="shared" si="155"/>
        <v>1106</v>
      </c>
    </row>
    <row r="1203" spans="2:10" x14ac:dyDescent="0.25">
      <c r="C1203" s="41" t="s">
        <v>460</v>
      </c>
      <c r="D1203" s="42" t="s">
        <v>481</v>
      </c>
      <c r="E1203" s="42">
        <v>703411408</v>
      </c>
      <c r="F1203" s="43" t="s">
        <v>491</v>
      </c>
      <c r="G1203" s="42" t="s">
        <v>35</v>
      </c>
      <c r="H1203" s="44">
        <v>1670</v>
      </c>
      <c r="I1203" s="45">
        <f t="shared" si="154"/>
        <v>1</v>
      </c>
      <c r="J1203" s="46">
        <f t="shared" si="155"/>
        <v>1670</v>
      </c>
    </row>
    <row r="1204" spans="2:10" ht="15.75" thickBot="1" x14ac:dyDescent="0.3">
      <c r="C1204" s="47" t="s">
        <v>462</v>
      </c>
      <c r="D1204" s="48" t="s">
        <v>481</v>
      </c>
      <c r="E1204" s="48">
        <v>703411410</v>
      </c>
      <c r="F1204" s="49" t="s">
        <v>492</v>
      </c>
      <c r="G1204" s="48" t="s">
        <v>35</v>
      </c>
      <c r="H1204" s="50">
        <v>1670</v>
      </c>
      <c r="I1204" s="51">
        <f t="shared" si="154"/>
        <v>1</v>
      </c>
      <c r="J1204" s="52">
        <f t="shared" si="155"/>
        <v>1670</v>
      </c>
    </row>
    <row r="1207" spans="2:10" ht="30" x14ac:dyDescent="0.4">
      <c r="B1207" s="26" t="s">
        <v>19</v>
      </c>
      <c r="C1207" s="26"/>
      <c r="D1207" s="26"/>
      <c r="E1207" s="26"/>
      <c r="F1207" s="26"/>
      <c r="G1207" s="26"/>
      <c r="H1207" s="26"/>
      <c r="I1207" s="26"/>
      <c r="J1207" s="26"/>
    </row>
    <row r="1208" spans="2:10" ht="15.75" thickBot="1" x14ac:dyDescent="0.3"/>
    <row r="1209" spans="2:10" ht="15.75" thickBot="1" x14ac:dyDescent="0.3">
      <c r="D1209" s="29" t="s">
        <v>121</v>
      </c>
      <c r="E1209" s="30" t="s">
        <v>21</v>
      </c>
      <c r="F1209" s="31" t="s">
        <v>24</v>
      </c>
      <c r="G1209" s="30" t="s">
        <v>26</v>
      </c>
      <c r="H1209" s="32" t="s">
        <v>27</v>
      </c>
      <c r="I1209" s="33" t="s">
        <v>28</v>
      </c>
      <c r="J1209" s="34" t="s">
        <v>29</v>
      </c>
    </row>
    <row r="1210" spans="2:10" x14ac:dyDescent="0.25">
      <c r="D1210" s="65" t="s">
        <v>493</v>
      </c>
      <c r="E1210" s="89" t="s">
        <v>127</v>
      </c>
      <c r="F1210" s="90" t="str">
        <f>_xlfn.CONCAT("435",E1210,"032")</f>
        <v>43506032</v>
      </c>
      <c r="G1210" s="90" t="s">
        <v>124</v>
      </c>
      <c r="H1210" s="91">
        <v>43</v>
      </c>
      <c r="I1210" s="39">
        <f t="shared" ref="I1210:I1242" si="156">$E$21</f>
        <v>1</v>
      </c>
      <c r="J1210" s="92">
        <f t="shared" ref="J1210:J1242" si="157">H1210*I1210</f>
        <v>43</v>
      </c>
    </row>
    <row r="1211" spans="2:10" x14ac:dyDescent="0.25">
      <c r="D1211" s="67"/>
      <c r="E1211" s="93" t="s">
        <v>129</v>
      </c>
      <c r="F1211" s="94" t="str">
        <f t="shared" ref="F1211:F1214" si="158">_xlfn.CONCAT("435",E1211,"032")</f>
        <v>43508032</v>
      </c>
      <c r="G1211" s="94" t="s">
        <v>124</v>
      </c>
      <c r="H1211" s="95">
        <v>49</v>
      </c>
      <c r="I1211" s="45">
        <f t="shared" si="156"/>
        <v>1</v>
      </c>
      <c r="J1211" s="96">
        <f t="shared" si="157"/>
        <v>49</v>
      </c>
    </row>
    <row r="1212" spans="2:10" x14ac:dyDescent="0.25">
      <c r="D1212" s="67"/>
      <c r="E1212" s="93">
        <v>10</v>
      </c>
      <c r="F1212" s="94" t="str">
        <f t="shared" si="158"/>
        <v>43510032</v>
      </c>
      <c r="G1212" s="94" t="s">
        <v>124</v>
      </c>
      <c r="H1212" s="95">
        <v>53</v>
      </c>
      <c r="I1212" s="45">
        <f t="shared" si="156"/>
        <v>1</v>
      </c>
      <c r="J1212" s="96">
        <f t="shared" si="157"/>
        <v>53</v>
      </c>
    </row>
    <row r="1213" spans="2:10" x14ac:dyDescent="0.25">
      <c r="D1213" s="67"/>
      <c r="E1213" s="93">
        <v>12</v>
      </c>
      <c r="F1213" s="94" t="str">
        <f t="shared" si="158"/>
        <v>43512032</v>
      </c>
      <c r="G1213" s="94" t="s">
        <v>124</v>
      </c>
      <c r="H1213" s="95">
        <v>61</v>
      </c>
      <c r="I1213" s="45">
        <f t="shared" si="156"/>
        <v>1</v>
      </c>
      <c r="J1213" s="96">
        <f t="shared" si="157"/>
        <v>61</v>
      </c>
    </row>
    <row r="1214" spans="2:10" ht="15.75" thickBot="1" x14ac:dyDescent="0.3">
      <c r="D1214" s="69"/>
      <c r="E1214" s="97">
        <v>14</v>
      </c>
      <c r="F1214" s="98" t="str">
        <f t="shared" si="158"/>
        <v>43514032</v>
      </c>
      <c r="G1214" s="98" t="s">
        <v>124</v>
      </c>
      <c r="H1214" s="99">
        <v>71</v>
      </c>
      <c r="I1214" s="51">
        <f t="shared" si="156"/>
        <v>1</v>
      </c>
      <c r="J1214" s="100">
        <f t="shared" si="157"/>
        <v>71</v>
      </c>
    </row>
    <row r="1215" spans="2:10" ht="15.75" thickBot="1" x14ac:dyDescent="0.3">
      <c r="D1215" s="128" t="s">
        <v>494</v>
      </c>
      <c r="E1215" s="83" t="s">
        <v>495</v>
      </c>
      <c r="F1215" s="84">
        <v>43200212</v>
      </c>
      <c r="G1215" s="84" t="s">
        <v>124</v>
      </c>
      <c r="H1215" s="85">
        <v>5</v>
      </c>
      <c r="I1215" s="86">
        <f t="shared" si="156"/>
        <v>1</v>
      </c>
      <c r="J1215" s="87">
        <f t="shared" si="157"/>
        <v>5</v>
      </c>
    </row>
    <row r="1216" spans="2:10" x14ac:dyDescent="0.25">
      <c r="D1216" s="65" t="s">
        <v>496</v>
      </c>
      <c r="E1216" s="89" t="s">
        <v>129</v>
      </c>
      <c r="F1216" s="90" t="str">
        <f>_xlfn.CONCAT("982",E1216,"005")</f>
        <v>98208005</v>
      </c>
      <c r="G1216" s="90" t="s">
        <v>124</v>
      </c>
      <c r="H1216" s="91">
        <v>96</v>
      </c>
      <c r="I1216" s="39">
        <f t="shared" si="156"/>
        <v>1</v>
      </c>
      <c r="J1216" s="92">
        <f t="shared" si="157"/>
        <v>96</v>
      </c>
    </row>
    <row r="1217" spans="4:10" x14ac:dyDescent="0.25">
      <c r="D1217" s="67"/>
      <c r="E1217" s="93">
        <v>10</v>
      </c>
      <c r="F1217" s="94" t="str">
        <f t="shared" ref="F1217:F1219" si="159">_xlfn.CONCAT("982",E1217,"005")</f>
        <v>98210005</v>
      </c>
      <c r="G1217" s="94" t="s">
        <v>124</v>
      </c>
      <c r="H1217" s="95">
        <v>99</v>
      </c>
      <c r="I1217" s="45">
        <f t="shared" si="156"/>
        <v>1</v>
      </c>
      <c r="J1217" s="96">
        <f t="shared" si="157"/>
        <v>99</v>
      </c>
    </row>
    <row r="1218" spans="4:10" x14ac:dyDescent="0.25">
      <c r="D1218" s="67"/>
      <c r="E1218" s="93">
        <v>12</v>
      </c>
      <c r="F1218" s="94" t="str">
        <f t="shared" si="159"/>
        <v>98212005</v>
      </c>
      <c r="G1218" s="94" t="s">
        <v>124</v>
      </c>
      <c r="H1218" s="95">
        <v>107</v>
      </c>
      <c r="I1218" s="45">
        <f t="shared" si="156"/>
        <v>1</v>
      </c>
      <c r="J1218" s="96">
        <f t="shared" si="157"/>
        <v>107</v>
      </c>
    </row>
    <row r="1219" spans="4:10" ht="15.75" thickBot="1" x14ac:dyDescent="0.3">
      <c r="D1219" s="69"/>
      <c r="E1219" s="97">
        <v>14</v>
      </c>
      <c r="F1219" s="98" t="str">
        <f t="shared" si="159"/>
        <v>98214005</v>
      </c>
      <c r="G1219" s="98" t="s">
        <v>124</v>
      </c>
      <c r="H1219" s="99">
        <v>119</v>
      </c>
      <c r="I1219" s="51">
        <f t="shared" si="156"/>
        <v>1</v>
      </c>
      <c r="J1219" s="100">
        <f t="shared" si="157"/>
        <v>119</v>
      </c>
    </row>
    <row r="1220" spans="4:10" ht="15.75" thickBot="1" x14ac:dyDescent="0.3">
      <c r="D1220" s="128" t="s">
        <v>497</v>
      </c>
      <c r="E1220" s="129" t="s">
        <v>498</v>
      </c>
      <c r="F1220" s="84">
        <v>9820008</v>
      </c>
      <c r="G1220" s="84" t="s">
        <v>124</v>
      </c>
      <c r="H1220" s="85">
        <v>52</v>
      </c>
      <c r="I1220" s="86">
        <f t="shared" si="156"/>
        <v>1</v>
      </c>
      <c r="J1220" s="87">
        <f t="shared" si="157"/>
        <v>52</v>
      </c>
    </row>
    <row r="1221" spans="4:10" ht="15.75" thickBot="1" x14ac:dyDescent="0.3">
      <c r="D1221" s="76" t="s">
        <v>499</v>
      </c>
      <c r="E1221" s="77" t="s">
        <v>495</v>
      </c>
      <c r="F1221" s="78">
        <v>98200009</v>
      </c>
      <c r="G1221" s="78" t="s">
        <v>124</v>
      </c>
      <c r="H1221" s="79">
        <v>9</v>
      </c>
      <c r="I1221" s="80">
        <f t="shared" si="156"/>
        <v>1</v>
      </c>
      <c r="J1221" s="81">
        <f t="shared" si="157"/>
        <v>9</v>
      </c>
    </row>
    <row r="1222" spans="4:10" ht="23.25" thickBot="1" x14ac:dyDescent="0.3">
      <c r="D1222" s="128" t="s">
        <v>500</v>
      </c>
      <c r="E1222" s="83" t="s">
        <v>498</v>
      </c>
      <c r="F1222" s="84">
        <v>98200012</v>
      </c>
      <c r="G1222" s="84" t="s">
        <v>124</v>
      </c>
      <c r="H1222" s="85">
        <v>96</v>
      </c>
      <c r="I1222" s="86">
        <f t="shared" si="156"/>
        <v>1</v>
      </c>
      <c r="J1222" s="87">
        <f t="shared" si="157"/>
        <v>96</v>
      </c>
    </row>
    <row r="1223" spans="4:10" ht="15.75" thickBot="1" x14ac:dyDescent="0.3">
      <c r="D1223" s="76" t="s">
        <v>501</v>
      </c>
      <c r="E1223" s="77" t="s">
        <v>498</v>
      </c>
      <c r="F1223" s="78">
        <v>64401113</v>
      </c>
      <c r="G1223" s="78" t="s">
        <v>124</v>
      </c>
      <c r="H1223" s="79">
        <v>24</v>
      </c>
      <c r="I1223" s="80">
        <f t="shared" si="156"/>
        <v>1</v>
      </c>
      <c r="J1223" s="81">
        <f t="shared" si="157"/>
        <v>24</v>
      </c>
    </row>
    <row r="1224" spans="4:10" ht="15.75" thickBot="1" x14ac:dyDescent="0.3">
      <c r="D1224" s="128" t="s">
        <v>502</v>
      </c>
      <c r="E1224" s="83" t="s">
        <v>498</v>
      </c>
      <c r="F1224" s="84">
        <v>98200024</v>
      </c>
      <c r="G1224" s="84" t="s">
        <v>124</v>
      </c>
      <c r="H1224" s="85">
        <v>68</v>
      </c>
      <c r="I1224" s="86">
        <f t="shared" si="156"/>
        <v>1</v>
      </c>
      <c r="J1224" s="87">
        <f t="shared" si="157"/>
        <v>68</v>
      </c>
    </row>
    <row r="1225" spans="4:10" ht="15.75" thickBot="1" x14ac:dyDescent="0.3">
      <c r="D1225" s="76" t="s">
        <v>503</v>
      </c>
      <c r="E1225" s="77" t="s">
        <v>498</v>
      </c>
      <c r="F1225" s="78">
        <v>98202725</v>
      </c>
      <c r="G1225" s="78" t="s">
        <v>124</v>
      </c>
      <c r="H1225" s="79">
        <v>9</v>
      </c>
      <c r="I1225" s="80">
        <f t="shared" si="156"/>
        <v>1</v>
      </c>
      <c r="J1225" s="81">
        <f t="shared" si="157"/>
        <v>9</v>
      </c>
    </row>
    <row r="1226" spans="4:10" ht="15.75" thickBot="1" x14ac:dyDescent="0.3">
      <c r="D1226" s="128" t="s">
        <v>504</v>
      </c>
      <c r="E1226" s="83" t="s">
        <v>498</v>
      </c>
      <c r="F1226" s="84">
        <v>98200010</v>
      </c>
      <c r="G1226" s="84" t="s">
        <v>124</v>
      </c>
      <c r="H1226" s="85">
        <v>7</v>
      </c>
      <c r="I1226" s="86">
        <f t="shared" si="156"/>
        <v>1</v>
      </c>
      <c r="J1226" s="87">
        <f t="shared" si="157"/>
        <v>7</v>
      </c>
    </row>
    <row r="1227" spans="4:10" ht="15.75" thickBot="1" x14ac:dyDescent="0.3">
      <c r="D1227" s="76" t="s">
        <v>505</v>
      </c>
      <c r="E1227" s="77" t="s">
        <v>36</v>
      </c>
      <c r="F1227" s="78">
        <v>98201007</v>
      </c>
      <c r="G1227" s="78" t="s">
        <v>124</v>
      </c>
      <c r="H1227" s="79">
        <v>58</v>
      </c>
      <c r="I1227" s="80">
        <f t="shared" si="156"/>
        <v>1</v>
      </c>
      <c r="J1227" s="81">
        <f t="shared" si="157"/>
        <v>58</v>
      </c>
    </row>
    <row r="1228" spans="4:10" ht="15.75" thickBot="1" x14ac:dyDescent="0.3">
      <c r="D1228" s="128" t="s">
        <v>505</v>
      </c>
      <c r="E1228" s="83" t="s">
        <v>506</v>
      </c>
      <c r="F1228" s="84">
        <v>98203007</v>
      </c>
      <c r="G1228" s="84" t="s">
        <v>124</v>
      </c>
      <c r="H1228" s="85">
        <v>74</v>
      </c>
      <c r="I1228" s="86">
        <f t="shared" si="156"/>
        <v>1</v>
      </c>
      <c r="J1228" s="87">
        <f t="shared" si="157"/>
        <v>74</v>
      </c>
    </row>
    <row r="1229" spans="4:10" ht="15.75" thickBot="1" x14ac:dyDescent="0.3">
      <c r="D1229" s="76" t="s">
        <v>505</v>
      </c>
      <c r="E1229" s="77" t="s">
        <v>352</v>
      </c>
      <c r="F1229" s="78">
        <v>98203007</v>
      </c>
      <c r="G1229" s="78" t="s">
        <v>124</v>
      </c>
      <c r="H1229" s="79">
        <v>83</v>
      </c>
      <c r="I1229" s="80">
        <f t="shared" si="156"/>
        <v>1</v>
      </c>
      <c r="J1229" s="81">
        <f t="shared" si="157"/>
        <v>83</v>
      </c>
    </row>
    <row r="1230" spans="4:10" ht="15.75" thickBot="1" x14ac:dyDescent="0.3">
      <c r="D1230" s="128" t="s">
        <v>507</v>
      </c>
      <c r="E1230" s="83" t="s">
        <v>495</v>
      </c>
      <c r="F1230" s="84">
        <v>98299001</v>
      </c>
      <c r="G1230" s="84" t="s">
        <v>124</v>
      </c>
      <c r="H1230" s="85">
        <v>32</v>
      </c>
      <c r="I1230" s="86">
        <f t="shared" si="156"/>
        <v>1</v>
      </c>
      <c r="J1230" s="87">
        <f t="shared" si="157"/>
        <v>32</v>
      </c>
    </row>
    <row r="1231" spans="4:10" ht="23.25" thickBot="1" x14ac:dyDescent="0.3">
      <c r="D1231" s="76" t="s">
        <v>508</v>
      </c>
      <c r="E1231" s="77" t="s">
        <v>495</v>
      </c>
      <c r="F1231" s="78">
        <v>98200016</v>
      </c>
      <c r="G1231" s="78" t="s">
        <v>124</v>
      </c>
      <c r="H1231" s="79">
        <v>43</v>
      </c>
      <c r="I1231" s="80">
        <f t="shared" si="156"/>
        <v>1</v>
      </c>
      <c r="J1231" s="81">
        <f t="shared" si="157"/>
        <v>43</v>
      </c>
    </row>
    <row r="1232" spans="4:10" ht="15.75" thickBot="1" x14ac:dyDescent="0.3">
      <c r="D1232" s="128" t="s">
        <v>509</v>
      </c>
      <c r="E1232" s="83" t="s">
        <v>510</v>
      </c>
      <c r="F1232" s="84">
        <v>98201017</v>
      </c>
      <c r="G1232" s="84" t="s">
        <v>124</v>
      </c>
      <c r="H1232" s="85">
        <v>28</v>
      </c>
      <c r="I1232" s="86">
        <f t="shared" si="156"/>
        <v>1</v>
      </c>
      <c r="J1232" s="87">
        <f t="shared" si="157"/>
        <v>28</v>
      </c>
    </row>
    <row r="1233" spans="4:10" ht="15.75" thickBot="1" x14ac:dyDescent="0.3">
      <c r="D1233" s="76" t="s">
        <v>509</v>
      </c>
      <c r="E1233" s="77" t="s">
        <v>511</v>
      </c>
      <c r="F1233" s="78">
        <v>98202017</v>
      </c>
      <c r="G1233" s="78" t="s">
        <v>124</v>
      </c>
      <c r="H1233" s="79">
        <v>35</v>
      </c>
      <c r="I1233" s="80">
        <f t="shared" si="156"/>
        <v>1</v>
      </c>
      <c r="J1233" s="81">
        <f t="shared" si="157"/>
        <v>35</v>
      </c>
    </row>
    <row r="1234" spans="4:10" ht="15.75" thickBot="1" x14ac:dyDescent="0.3">
      <c r="D1234" s="128" t="s">
        <v>512</v>
      </c>
      <c r="E1234" s="83" t="s">
        <v>495</v>
      </c>
      <c r="F1234" s="84">
        <v>98200019</v>
      </c>
      <c r="G1234" s="84" t="s">
        <v>124</v>
      </c>
      <c r="H1234" s="85">
        <v>13</v>
      </c>
      <c r="I1234" s="86">
        <f t="shared" si="156"/>
        <v>1</v>
      </c>
      <c r="J1234" s="87">
        <f t="shared" si="157"/>
        <v>13</v>
      </c>
    </row>
    <row r="1235" spans="4:10" ht="15.75" thickBot="1" x14ac:dyDescent="0.3">
      <c r="D1235" s="76" t="s">
        <v>513</v>
      </c>
      <c r="E1235" s="77" t="s">
        <v>495</v>
      </c>
      <c r="F1235" s="78">
        <v>2699</v>
      </c>
      <c r="G1235" s="78" t="s">
        <v>124</v>
      </c>
      <c r="H1235" s="79">
        <v>4</v>
      </c>
      <c r="I1235" s="80">
        <f t="shared" si="156"/>
        <v>1</v>
      </c>
      <c r="J1235" s="81">
        <f t="shared" si="157"/>
        <v>4</v>
      </c>
    </row>
    <row r="1236" spans="4:10" ht="15.75" thickBot="1" x14ac:dyDescent="0.3">
      <c r="D1236" s="128" t="s">
        <v>514</v>
      </c>
      <c r="E1236" s="83" t="s">
        <v>510</v>
      </c>
      <c r="F1236" s="84">
        <v>98200021</v>
      </c>
      <c r="G1236" s="84" t="s">
        <v>124</v>
      </c>
      <c r="H1236" s="85">
        <v>13</v>
      </c>
      <c r="I1236" s="86">
        <f t="shared" si="156"/>
        <v>1</v>
      </c>
      <c r="J1236" s="87">
        <f t="shared" si="157"/>
        <v>13</v>
      </c>
    </row>
    <row r="1237" spans="4:10" ht="15.75" thickBot="1" x14ac:dyDescent="0.3">
      <c r="D1237" s="76" t="s">
        <v>514</v>
      </c>
      <c r="E1237" s="77" t="s">
        <v>511</v>
      </c>
      <c r="F1237" s="78">
        <v>98201021</v>
      </c>
      <c r="G1237" s="78" t="s">
        <v>124</v>
      </c>
      <c r="H1237" s="79">
        <v>13</v>
      </c>
      <c r="I1237" s="80">
        <f t="shared" si="156"/>
        <v>1</v>
      </c>
      <c r="J1237" s="81">
        <f t="shared" si="157"/>
        <v>13</v>
      </c>
    </row>
    <row r="1238" spans="4:10" ht="15.75" thickBot="1" x14ac:dyDescent="0.3">
      <c r="D1238" s="128" t="s">
        <v>515</v>
      </c>
      <c r="E1238" s="83" t="s">
        <v>495</v>
      </c>
      <c r="F1238" s="84">
        <v>98202980</v>
      </c>
      <c r="G1238" s="84" t="s">
        <v>124</v>
      </c>
      <c r="H1238" s="85">
        <v>3</v>
      </c>
      <c r="I1238" s="86">
        <f t="shared" si="156"/>
        <v>1</v>
      </c>
      <c r="J1238" s="87">
        <f t="shared" si="157"/>
        <v>3</v>
      </c>
    </row>
    <row r="1239" spans="4:10" ht="15.75" thickBot="1" x14ac:dyDescent="0.3">
      <c r="D1239" s="76" t="s">
        <v>516</v>
      </c>
      <c r="E1239" s="77" t="s">
        <v>495</v>
      </c>
      <c r="F1239" s="78">
        <v>98200022</v>
      </c>
      <c r="G1239" s="78" t="s">
        <v>124</v>
      </c>
      <c r="H1239" s="79">
        <v>17</v>
      </c>
      <c r="I1239" s="80">
        <f t="shared" si="156"/>
        <v>1</v>
      </c>
      <c r="J1239" s="81">
        <f t="shared" si="157"/>
        <v>17</v>
      </c>
    </row>
    <row r="1240" spans="4:10" ht="15.75" thickBot="1" x14ac:dyDescent="0.3">
      <c r="D1240" s="128" t="s">
        <v>517</v>
      </c>
      <c r="E1240" s="83" t="s">
        <v>495</v>
      </c>
      <c r="F1240" s="84">
        <v>98200025</v>
      </c>
      <c r="G1240" s="84" t="s">
        <v>124</v>
      </c>
      <c r="H1240" s="85">
        <v>15</v>
      </c>
      <c r="I1240" s="86">
        <f t="shared" si="156"/>
        <v>1</v>
      </c>
      <c r="J1240" s="87">
        <f t="shared" si="157"/>
        <v>15</v>
      </c>
    </row>
    <row r="1241" spans="4:10" ht="15.75" thickBot="1" x14ac:dyDescent="0.3">
      <c r="D1241" s="76" t="s">
        <v>518</v>
      </c>
      <c r="E1241" s="77" t="s">
        <v>495</v>
      </c>
      <c r="F1241" s="78">
        <v>98200023</v>
      </c>
      <c r="G1241" s="78" t="s">
        <v>124</v>
      </c>
      <c r="H1241" s="79">
        <v>29</v>
      </c>
      <c r="I1241" s="80">
        <f t="shared" si="156"/>
        <v>1</v>
      </c>
      <c r="J1241" s="81">
        <f t="shared" si="157"/>
        <v>29</v>
      </c>
    </row>
    <row r="1242" spans="4:10" ht="15.75" thickBot="1" x14ac:dyDescent="0.3">
      <c r="D1242" s="130" t="s">
        <v>519</v>
      </c>
      <c r="E1242" s="131" t="s">
        <v>495</v>
      </c>
      <c r="F1242" s="132">
        <v>98200000</v>
      </c>
      <c r="G1242" s="132" t="s">
        <v>124</v>
      </c>
      <c r="H1242" s="133">
        <v>61</v>
      </c>
      <c r="I1242" s="134">
        <f t="shared" si="156"/>
        <v>1</v>
      </c>
      <c r="J1242" s="135">
        <f t="shared" si="157"/>
        <v>61</v>
      </c>
    </row>
  </sheetData>
  <mergeCells count="170">
    <mergeCell ref="D1148:D1156"/>
    <mergeCell ref="D1157:D1163"/>
    <mergeCell ref="B1166:J1166"/>
    <mergeCell ref="B1207:J1207"/>
    <mergeCell ref="D1210:D1214"/>
    <mergeCell ref="D1216:D1219"/>
    <mergeCell ref="D1100:D1107"/>
    <mergeCell ref="D1108:D1115"/>
    <mergeCell ref="D1116:D1123"/>
    <mergeCell ref="D1124:D1131"/>
    <mergeCell ref="D1132:D1139"/>
    <mergeCell ref="D1140:D1147"/>
    <mergeCell ref="D1058:D1065"/>
    <mergeCell ref="D1066:D1073"/>
    <mergeCell ref="D1074:D1081"/>
    <mergeCell ref="D1082:D1086"/>
    <mergeCell ref="D1087:D1094"/>
    <mergeCell ref="D1095:D1099"/>
    <mergeCell ref="B1019:J1019"/>
    <mergeCell ref="B1032:J1032"/>
    <mergeCell ref="D1035:D1040"/>
    <mergeCell ref="D1041:D1046"/>
    <mergeCell ref="D1047:D1054"/>
    <mergeCell ref="D1055:D1057"/>
    <mergeCell ref="D993:D996"/>
    <mergeCell ref="D997:D1000"/>
    <mergeCell ref="D1001:D1004"/>
    <mergeCell ref="D1005:D1008"/>
    <mergeCell ref="D1009:D1012"/>
    <mergeCell ref="D1013:D1016"/>
    <mergeCell ref="B970:J970"/>
    <mergeCell ref="D973:D976"/>
    <mergeCell ref="D977:D980"/>
    <mergeCell ref="D981:D984"/>
    <mergeCell ref="D985:D988"/>
    <mergeCell ref="D989:D992"/>
    <mergeCell ref="D900:D910"/>
    <mergeCell ref="D911:D921"/>
    <mergeCell ref="D922:D932"/>
    <mergeCell ref="D933:D943"/>
    <mergeCell ref="D944:D954"/>
    <mergeCell ref="B957:J957"/>
    <mergeCell ref="D847:D852"/>
    <mergeCell ref="D853:D863"/>
    <mergeCell ref="D864:D868"/>
    <mergeCell ref="D869:D877"/>
    <mergeCell ref="D878:D888"/>
    <mergeCell ref="D889:D899"/>
    <mergeCell ref="D791:D798"/>
    <mergeCell ref="D799:D804"/>
    <mergeCell ref="D805:D815"/>
    <mergeCell ref="D816:D826"/>
    <mergeCell ref="D827:D837"/>
    <mergeCell ref="D838:D846"/>
    <mergeCell ref="B724:J724"/>
    <mergeCell ref="B752:J752"/>
    <mergeCell ref="D755:D764"/>
    <mergeCell ref="D765:D770"/>
    <mergeCell ref="D771:D779"/>
    <mergeCell ref="D780:D790"/>
    <mergeCell ref="D704:D706"/>
    <mergeCell ref="D707:D709"/>
    <mergeCell ref="D710:D712"/>
    <mergeCell ref="D713:D715"/>
    <mergeCell ref="D716:D718"/>
    <mergeCell ref="D719:D721"/>
    <mergeCell ref="D686:D688"/>
    <mergeCell ref="D689:D691"/>
    <mergeCell ref="D692:D694"/>
    <mergeCell ref="D695:D697"/>
    <mergeCell ref="D698:D700"/>
    <mergeCell ref="D701:D703"/>
    <mergeCell ref="D668:D670"/>
    <mergeCell ref="D671:D673"/>
    <mergeCell ref="D674:D676"/>
    <mergeCell ref="D677:D679"/>
    <mergeCell ref="D680:D682"/>
    <mergeCell ref="D683:D685"/>
    <mergeCell ref="D614:D627"/>
    <mergeCell ref="D628:D632"/>
    <mergeCell ref="D633:D638"/>
    <mergeCell ref="D639:D644"/>
    <mergeCell ref="B646:J646"/>
    <mergeCell ref="B665:J665"/>
    <mergeCell ref="D551:D562"/>
    <mergeCell ref="D563:D572"/>
    <mergeCell ref="D573:D581"/>
    <mergeCell ref="D582:D589"/>
    <mergeCell ref="D590:D603"/>
    <mergeCell ref="D604:D613"/>
    <mergeCell ref="D499:D505"/>
    <mergeCell ref="D506:D511"/>
    <mergeCell ref="D512:D518"/>
    <mergeCell ref="D519:D530"/>
    <mergeCell ref="D531:D542"/>
    <mergeCell ref="D543:D550"/>
    <mergeCell ref="D464:D473"/>
    <mergeCell ref="D474:D480"/>
    <mergeCell ref="D481:D485"/>
    <mergeCell ref="D486:D489"/>
    <mergeCell ref="D490:D493"/>
    <mergeCell ref="D494:D498"/>
    <mergeCell ref="D392:D396"/>
    <mergeCell ref="D397:D401"/>
    <mergeCell ref="B404:J404"/>
    <mergeCell ref="B440:J440"/>
    <mergeCell ref="D443:D454"/>
    <mergeCell ref="D455:D463"/>
    <mergeCell ref="D365:D368"/>
    <mergeCell ref="D369:D373"/>
    <mergeCell ref="D374:D377"/>
    <mergeCell ref="D378:D382"/>
    <mergeCell ref="D383:D386"/>
    <mergeCell ref="D387:D391"/>
    <mergeCell ref="D339:D342"/>
    <mergeCell ref="D343:D347"/>
    <mergeCell ref="D348:D351"/>
    <mergeCell ref="D352:D356"/>
    <mergeCell ref="D357:D361"/>
    <mergeCell ref="D362:D364"/>
    <mergeCell ref="D279:D284"/>
    <mergeCell ref="D285:D290"/>
    <mergeCell ref="D291:D295"/>
    <mergeCell ref="B298:J298"/>
    <mergeCell ref="B330:J330"/>
    <mergeCell ref="D334:D337"/>
    <mergeCell ref="D212:D225"/>
    <mergeCell ref="D226:D235"/>
    <mergeCell ref="D236:D249"/>
    <mergeCell ref="D250:D259"/>
    <mergeCell ref="D260:D273"/>
    <mergeCell ref="D274:D278"/>
    <mergeCell ref="D146:D158"/>
    <mergeCell ref="D159:D171"/>
    <mergeCell ref="D172:D184"/>
    <mergeCell ref="D185:D194"/>
    <mergeCell ref="D195:D203"/>
    <mergeCell ref="D204:D211"/>
    <mergeCell ref="D106:D109"/>
    <mergeCell ref="D110:D113"/>
    <mergeCell ref="D114:D117"/>
    <mergeCell ref="D118:D121"/>
    <mergeCell ref="D122:D135"/>
    <mergeCell ref="D136:D145"/>
    <mergeCell ref="B23:J23"/>
    <mergeCell ref="B65:J65"/>
    <mergeCell ref="D68:D79"/>
    <mergeCell ref="D80:D88"/>
    <mergeCell ref="D89:D98"/>
    <mergeCell ref="D99:D105"/>
    <mergeCell ref="G20:H20"/>
    <mergeCell ref="I20:K20"/>
    <mergeCell ref="B21:D21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B11:J12"/>
    <mergeCell ref="B13:J13"/>
    <mergeCell ref="G14:K14"/>
    <mergeCell ref="G15:H15"/>
    <mergeCell ref="I15:K15"/>
    <mergeCell ref="G16:H16"/>
    <mergeCell ref="I16:K16"/>
  </mergeCells>
  <hyperlinks>
    <hyperlink ref="G15:H15" location="'Riser Valves &amp; Hydrants'!B23" display="Red Top Overflow" xr:uid="{6E2EF6A7-7148-4E75-B89A-F038B65A32C6}"/>
    <hyperlink ref="G16:H16" location="'Riser Valves &amp; Hydrants'!B65" display="Red Top Overflow Parts" xr:uid="{528AA75C-950E-49C6-8534-A1662F74119D}"/>
    <hyperlink ref="G17:H17" location="'Riser Valves &amp; Hydrants'!B298" display="Pasture Overflow Valves" xr:uid="{2B61BF5A-E0AB-488D-9236-57A1C136AE42}"/>
    <hyperlink ref="G18:H18" location="'Riser Valves &amp; Hydrants'!B330" display="Pasture Overflow Parts" xr:uid="{622F0F27-3075-4739-A620-F001E1A94243}"/>
    <hyperlink ref="G19:H19" location="'Riser Valves &amp; Hydrants'!B404" display="Sunshine Overflow" xr:uid="{3BF50738-B3F3-4E3E-A5B9-542B61FFA0C2}"/>
    <hyperlink ref="G20:H20" location="'Riser Valves &amp; Hydrants'!B440" display="Sunshine Overflow Parts" xr:uid="{599C290F-4937-4853-96A6-A1928ACC7007}"/>
    <hyperlink ref="G21:H21" location="'Riser Valves &amp; Hydrants'!B646" display="RT Alfalfa Overflow-Solid Arch" xr:uid="{D064EA31-A0E1-46FF-A751-73CEB6CC61CF}"/>
    <hyperlink ref="G22:H22" location="'Riser Valves &amp; Hydrants'!B665" display="RT Alfalfa Overflow Parts-Solid Arch" xr:uid="{998E9755-6B2B-4788-BDCE-470A1A1D4AAF}"/>
    <hyperlink ref="I15:K15" location="'Riser Valves &amp; Hydrants'!B724" display="RT Alfalfa Overflow-Removable Arch" xr:uid="{6E192087-C1FF-4E3C-8ED4-B72712D7E0A7}"/>
    <hyperlink ref="I16:K16" location="'Riser Valves &amp; Hydrants'!B752" display="RT Alfalfa Overflow Parts-Removable Arch" xr:uid="{54BE0F2D-CEBB-4881-AAFB-B4EA4EF2B134}"/>
    <hyperlink ref="I17:K17" location="'Riser Valves &amp; Hydrants'!B957" display="Sunshine Alfalfa Overflow-Solid Arch" xr:uid="{841FAE28-3451-41C0-92D5-3CC49EC57FDA}"/>
    <hyperlink ref="I18:K18" location="'Riser Valves &amp; Hydrants'!B970" display="Sunshine Alfalfa Overflow Parts-Solid Arch" xr:uid="{4E91240C-497B-4C2C-876E-D474DFC4ADEC}"/>
    <hyperlink ref="I19:K19" location="'Riser Valves &amp; Hydrants'!B1019" display="Sunshine Alfalfa Overflow-Removable Arch" xr:uid="{019D9215-BEA6-4A94-B021-C3500A9E27F7}"/>
    <hyperlink ref="I20:K20" location="'Riser Valves &amp; Hydrants'!B1032" display="Sunshine Alfalfa Overflow Parts-Removable Arch" xr:uid="{D3A8E900-31BB-450E-BFDA-DD7128007E05}"/>
    <hyperlink ref="I21:K21" location="'Riser Valves &amp; Hydrants'!B1166" display="Universal Hydrants" xr:uid="{C81A23C5-20FB-40DC-976D-DBAE23266ADC}"/>
    <hyperlink ref="I22:K22" location="'Riser Valves &amp; Hydrants'!B1207" display="Universal Hydrant Parts" xr:uid="{BE1A2274-EE74-467B-A6EA-2A181E22AF76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Riser Valves &amp; Hydrants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Trail</dc:creator>
  <cp:lastModifiedBy>Sam Trail</cp:lastModifiedBy>
  <dcterms:created xsi:type="dcterms:W3CDTF">2025-02-21T22:59:23Z</dcterms:created>
  <dcterms:modified xsi:type="dcterms:W3CDTF">2025-02-21T22:59:44Z</dcterms:modified>
</cp:coreProperties>
</file>